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8595" windowHeight="8265" activeTab="4"/>
  </bookViews>
  <sheets>
    <sheet name="2014" sheetId="1" r:id="rId1"/>
    <sheet name="2013" sheetId="2" r:id="rId2"/>
    <sheet name="2012" sheetId="3" r:id="rId3"/>
    <sheet name="2011" sheetId="4" r:id="rId4"/>
    <sheet name="2010" sheetId="5" r:id="rId5"/>
  </sheets>
  <externalReferences>
    <externalReference r:id="rId6"/>
    <externalReference r:id="rId7"/>
    <externalReference r:id="rId8"/>
  </externalReferences>
  <calcPr calcId="125725"/>
</workbook>
</file>

<file path=xl/calcChain.xml><?xml version="1.0" encoding="utf-8"?>
<calcChain xmlns="http://schemas.openxmlformats.org/spreadsheetml/2006/main">
  <c r="J52" i="5"/>
  <c r="K52" s="1"/>
  <c r="H52"/>
  <c r="I52" s="1"/>
  <c r="K47"/>
  <c r="I47"/>
  <c r="K41"/>
  <c r="I41"/>
  <c r="K32"/>
  <c r="H32"/>
  <c r="K11"/>
  <c r="H11"/>
  <c r="H56" i="4"/>
  <c r="H55"/>
  <c r="J49"/>
  <c r="J56" s="1"/>
  <c r="H49"/>
  <c r="J42"/>
  <c r="H42"/>
  <c r="J32"/>
  <c r="H32"/>
  <c r="J11"/>
  <c r="H11"/>
  <c r="H56" i="3"/>
  <c r="H55"/>
  <c r="G55"/>
  <c r="G54"/>
  <c r="J49"/>
  <c r="H49"/>
  <c r="H48"/>
  <c r="J42"/>
  <c r="H42"/>
  <c r="H41"/>
  <c r="H40"/>
  <c r="J32"/>
  <c r="H32"/>
  <c r="H25"/>
  <c r="H22"/>
  <c r="H20"/>
  <c r="H18"/>
  <c r="H17"/>
  <c r="H16"/>
  <c r="J12"/>
  <c r="H12"/>
  <c r="H10"/>
  <c r="J47" i="2"/>
  <c r="G47"/>
  <c r="J46"/>
  <c r="K47" s="1"/>
  <c r="G46"/>
  <c r="H47" s="1"/>
  <c r="K41"/>
  <c r="K42" s="1"/>
  <c r="K48" s="1"/>
  <c r="H41"/>
  <c r="H42" s="1"/>
  <c r="H48" s="1"/>
  <c r="K35"/>
  <c r="H35"/>
  <c r="K34"/>
  <c r="K36" s="1"/>
  <c r="H33"/>
  <c r="H32"/>
  <c r="K20"/>
  <c r="H20"/>
  <c r="H19"/>
  <c r="H18"/>
  <c r="K17"/>
  <c r="H17"/>
  <c r="K16"/>
  <c r="H16"/>
  <c r="H15"/>
  <c r="K14"/>
  <c r="H14"/>
  <c r="K13"/>
  <c r="H13"/>
  <c r="K12"/>
  <c r="H12"/>
  <c r="K7"/>
  <c r="K9" s="1"/>
  <c r="H7"/>
  <c r="H9" s="1"/>
  <c r="I53" i="5" l="1"/>
  <c r="K53"/>
  <c r="H27" i="2"/>
  <c r="K27"/>
  <c r="H36"/>
  <c r="J49" i="1"/>
  <c r="G49"/>
  <c r="J48"/>
  <c r="K49" s="1"/>
  <c r="G48"/>
  <c r="H49" s="1"/>
  <c r="K43"/>
  <c r="K44" s="1"/>
  <c r="K50" s="1"/>
  <c r="H43"/>
  <c r="H44" s="1"/>
  <c r="K37"/>
  <c r="H36"/>
  <c r="K35"/>
  <c r="H35"/>
  <c r="H38" s="1"/>
  <c r="K34"/>
  <c r="K38" s="1"/>
  <c r="K23"/>
  <c r="H23"/>
  <c r="K22"/>
  <c r="K21"/>
  <c r="K20"/>
  <c r="K19"/>
  <c r="H19"/>
  <c r="K18"/>
  <c r="K17"/>
  <c r="K16"/>
  <c r="K15"/>
  <c r="H15"/>
  <c r="H29" s="1"/>
  <c r="K8"/>
  <c r="K10" s="1"/>
  <c r="H8"/>
  <c r="H10" s="1"/>
  <c r="H50" l="1"/>
  <c r="K29"/>
</calcChain>
</file>

<file path=xl/sharedStrings.xml><?xml version="1.0" encoding="utf-8"?>
<sst xmlns="http://schemas.openxmlformats.org/spreadsheetml/2006/main" count="307" uniqueCount="83">
  <si>
    <t>Grundejerforeningen Vejlgaarden</t>
  </si>
  <si>
    <t>Regnskab for 2014</t>
  </si>
  <si>
    <t/>
  </si>
  <si>
    <t>Indtægter:</t>
  </si>
  <si>
    <t>Kontingenter</t>
  </si>
  <si>
    <t>113 x 2100</t>
  </si>
  <si>
    <t>Restancer i 2013</t>
  </si>
  <si>
    <t>Restancer i 2014</t>
  </si>
  <si>
    <t>-</t>
  </si>
  <si>
    <t>Renter netto</t>
  </si>
  <si>
    <t>I alt</t>
  </si>
  <si>
    <t>Udgifter:</t>
  </si>
  <si>
    <t>Vedligeholdelse af fællesarealer</t>
  </si>
  <si>
    <t>Snerydning</t>
  </si>
  <si>
    <t>Vedligeholdelse af legepladser</t>
  </si>
  <si>
    <t>Generalforsamling</t>
  </si>
  <si>
    <t>Møder</t>
  </si>
  <si>
    <t>Sct. Hans</t>
  </si>
  <si>
    <t>Forsikring</t>
  </si>
  <si>
    <t>Fællesrådet</t>
  </si>
  <si>
    <t>Administration</t>
  </si>
  <si>
    <t>Fejning</t>
  </si>
  <si>
    <t>Reparation af veje</t>
  </si>
  <si>
    <t>Indskud fra vejfond</t>
  </si>
  <si>
    <t>Indskud i vejfonden</t>
  </si>
  <si>
    <t>Overskud</t>
  </si>
  <si>
    <t>Status pr .31.12.2014</t>
  </si>
  <si>
    <t>Aktiver</t>
  </si>
  <si>
    <t>Kassebeholdning</t>
  </si>
  <si>
    <t>Aftalekonto</t>
  </si>
  <si>
    <t>Bank og Giro</t>
  </si>
  <si>
    <t>Obligationer og aktier til kursværdi</t>
  </si>
  <si>
    <t>Passiver</t>
  </si>
  <si>
    <t>Vejfond:</t>
  </si>
  <si>
    <t>Saldo pr. 1.1.2014</t>
  </si>
  <si>
    <t>Henlagt ifølge resultat opgørelsen</t>
  </si>
  <si>
    <t>Vejfond ult.</t>
  </si>
  <si>
    <t>Egenkapital:</t>
  </si>
  <si>
    <t>Kursregulering</t>
  </si>
  <si>
    <t>Overskud ifølge resultat opgørelsen</t>
  </si>
  <si>
    <t>Egenkapital ult.</t>
  </si>
  <si>
    <t xml:space="preserve"> </t>
  </si>
  <si>
    <t>Torben Clausen</t>
  </si>
  <si>
    <t>Ole Mikkelsen</t>
  </si>
  <si>
    <t>( revisior )</t>
  </si>
  <si>
    <t>( revisor )</t>
  </si>
  <si>
    <t>Anders Aagaard</t>
  </si>
  <si>
    <t>Jens Jørgensen</t>
  </si>
  <si>
    <t>Henrik Strandgaard</t>
  </si>
  <si>
    <t>Annette Nørgard</t>
  </si>
  <si>
    <t>Peter Rugaard</t>
  </si>
  <si>
    <t>( bestyrelse )</t>
  </si>
  <si>
    <t>Regnskab for 2013</t>
  </si>
  <si>
    <t>Restancer fra 2011</t>
  </si>
  <si>
    <t>Status pr. 31.12.2013</t>
  </si>
  <si>
    <t>Saldo pr. 1.1.2013</t>
  </si>
  <si>
    <t>Vejfond ult. 2013</t>
  </si>
  <si>
    <t>Egenkapital ult. 2013</t>
  </si>
  <si>
    <t>jan. 2014</t>
  </si>
  <si>
    <t>Regnskab for 2012</t>
  </si>
  <si>
    <t>Restancer fra 2010</t>
  </si>
  <si>
    <t>Restancer i 2012</t>
  </si>
  <si>
    <t>Fastelavn</t>
  </si>
  <si>
    <t>Status pr .31.12.2012</t>
  </si>
  <si>
    <t>Saldo pr. 1.1.2012</t>
  </si>
  <si>
    <t xml:space="preserve">Egenkapital ult. </t>
  </si>
  <si>
    <t>Januar '13</t>
  </si>
  <si>
    <t xml:space="preserve">Anders Aagaard </t>
  </si>
  <si>
    <t>Regnskab for 2011</t>
  </si>
  <si>
    <t>2 grundejere a 2000 kr</t>
  </si>
  <si>
    <t>Restancer i 2011</t>
  </si>
  <si>
    <t>1 grundejer</t>
  </si>
  <si>
    <t>Udgifter fra 2009</t>
  </si>
  <si>
    <t>Status pr .31.12.2010</t>
  </si>
  <si>
    <t>Saldo pr. 1.1.2011</t>
  </si>
  <si>
    <t>Januar '12</t>
  </si>
  <si>
    <t>Regnskab for 2010</t>
  </si>
  <si>
    <t>113 x 2000</t>
  </si>
  <si>
    <t>Restancer fra 2009</t>
  </si>
  <si>
    <t>2 grundejere</t>
  </si>
  <si>
    <t>Restancer i 2010</t>
  </si>
  <si>
    <t>Saldo pr. 1.1.2010</t>
  </si>
  <si>
    <t>Dato_________</t>
  </si>
</sst>
</file>

<file path=xl/styles.xml><?xml version="1.0" encoding="utf-8"?>
<styleSheet xmlns="http://schemas.openxmlformats.org/spreadsheetml/2006/main">
  <numFmts count="1">
    <numFmt numFmtId="164" formatCode="mmm/yyyy"/>
  </numFmts>
  <fonts count="25">
    <font>
      <sz val="11"/>
      <color theme="1"/>
      <name val="Calibri"/>
      <family val="2"/>
      <scheme val="minor"/>
    </font>
    <font>
      <b/>
      <sz val="14"/>
      <color rgb="FFC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FF0000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Times New Roman"/>
      <family val="1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0"/>
      <name val="MS Sans Serif"/>
      <family val="2"/>
    </font>
    <font>
      <sz val="8"/>
      <color rgb="FFFF000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4"/>
      <color rgb="FFC00000"/>
      <name val="MS Sans Serif"/>
      <family val="2"/>
    </font>
    <font>
      <b/>
      <sz val="12"/>
      <name val="MS Sans Serif"/>
      <family val="2"/>
    </font>
    <font>
      <b/>
      <sz val="8"/>
      <color rgb="FFC0000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2" fontId="5" fillId="0" borderId="0" xfId="0" applyNumberFormat="1" applyFont="1"/>
    <xf numFmtId="0" fontId="6" fillId="0" borderId="0" xfId="0" applyFont="1" applyBorder="1"/>
    <xf numFmtId="2" fontId="5" fillId="0" borderId="0" xfId="0" applyNumberFormat="1" applyFont="1" applyBorder="1"/>
    <xf numFmtId="0" fontId="7" fillId="0" borderId="0" xfId="0" applyFont="1" applyAlignment="1">
      <alignment horizontal="left"/>
    </xf>
    <xf numFmtId="0" fontId="5" fillId="0" borderId="0" xfId="0" applyFont="1" applyBorder="1" applyAlignment="1">
      <alignment horizontal="right"/>
    </xf>
    <xf numFmtId="2" fontId="5" fillId="0" borderId="1" xfId="0" applyNumberFormat="1" applyFont="1" applyBorder="1"/>
    <xf numFmtId="2" fontId="5" fillId="0" borderId="1" xfId="0" applyNumberFormat="1" applyFont="1" applyBorder="1" applyAlignment="1"/>
    <xf numFmtId="0" fontId="5" fillId="0" borderId="0" xfId="0" applyFont="1" applyBorder="1"/>
    <xf numFmtId="2" fontId="3" fillId="0" borderId="0" xfId="0" applyNumberFormat="1" applyFont="1"/>
    <xf numFmtId="2" fontId="3" fillId="0" borderId="0" xfId="0" applyNumberFormat="1" applyFont="1" applyBorder="1"/>
    <xf numFmtId="0" fontId="7" fillId="0" borderId="0" xfId="0" applyFont="1" applyAlignment="1"/>
    <xf numFmtId="2" fontId="8" fillId="0" borderId="0" xfId="0" applyNumberFormat="1" applyFont="1" applyAlignment="1"/>
    <xf numFmtId="0" fontId="3" fillId="0" borderId="0" xfId="0" applyFont="1" applyBorder="1"/>
    <xf numFmtId="0" fontId="9" fillId="0" borderId="0" xfId="0" applyFont="1" applyAlignment="1"/>
    <xf numFmtId="0" fontId="8" fillId="0" borderId="0" xfId="0" applyFont="1" applyAlignment="1"/>
    <xf numFmtId="0" fontId="0" fillId="0" borderId="0" xfId="0" applyBorder="1"/>
    <xf numFmtId="2" fontId="3" fillId="0" borderId="1" xfId="0" applyNumberFormat="1" applyFont="1" applyBorder="1"/>
    <xf numFmtId="2" fontId="5" fillId="0" borderId="0" xfId="0" applyNumberFormat="1" applyFont="1" applyAlignment="1"/>
    <xf numFmtId="2" fontId="4" fillId="0" borderId="0" xfId="0" applyNumberFormat="1" applyFont="1"/>
    <xf numFmtId="0" fontId="7" fillId="0" borderId="0" xfId="0" applyFont="1"/>
    <xf numFmtId="2" fontId="10" fillId="0" borderId="0" xfId="0" applyNumberFormat="1" applyFont="1" applyBorder="1"/>
    <xf numFmtId="2" fontId="11" fillId="0" borderId="0" xfId="0" applyNumberFormat="1" applyFont="1" applyBorder="1"/>
    <xf numFmtId="2" fontId="10" fillId="0" borderId="1" xfId="0" applyNumberFormat="1" applyFont="1" applyBorder="1"/>
    <xf numFmtId="0" fontId="12" fillId="0" borderId="0" xfId="0" applyFont="1"/>
    <xf numFmtId="2" fontId="11" fillId="0" borderId="1" xfId="0" applyNumberFormat="1" applyFont="1" applyBorder="1"/>
    <xf numFmtId="164" fontId="3" fillId="0" borderId="0" xfId="0" applyNumberFormat="1" applyFont="1" applyAlignment="1"/>
    <xf numFmtId="0" fontId="1" fillId="0" borderId="0" xfId="0" applyFont="1"/>
    <xf numFmtId="0" fontId="13" fillId="0" borderId="0" xfId="0" applyFont="1"/>
    <xf numFmtId="0" fontId="11" fillId="0" borderId="0" xfId="0" applyFont="1"/>
    <xf numFmtId="0" fontId="14" fillId="0" borderId="0" xfId="0" applyFont="1"/>
    <xf numFmtId="0" fontId="15" fillId="0" borderId="0" xfId="0" applyFont="1"/>
    <xf numFmtId="0" fontId="10" fillId="0" borderId="0" xfId="0" applyFont="1"/>
    <xf numFmtId="2" fontId="0" fillId="0" borderId="0" xfId="0" applyNumberFormat="1"/>
    <xf numFmtId="2" fontId="10" fillId="0" borderId="0" xfId="0" applyNumberFormat="1" applyFont="1"/>
    <xf numFmtId="0" fontId="16" fillId="0" borderId="0" xfId="0" applyFont="1" applyAlignment="1">
      <alignment horizontal="left"/>
    </xf>
    <xf numFmtId="0" fontId="16" fillId="0" borderId="0" xfId="0" applyFont="1"/>
    <xf numFmtId="2" fontId="11" fillId="0" borderId="0" xfId="0" applyNumberFormat="1" applyFont="1"/>
    <xf numFmtId="2" fontId="17" fillId="0" borderId="0" xfId="0" applyNumberFormat="1" applyFont="1"/>
    <xf numFmtId="0" fontId="18" fillId="0" borderId="0" xfId="0" applyFont="1"/>
    <xf numFmtId="2" fontId="11" fillId="0" borderId="2" xfId="0" applyNumberFormat="1" applyFont="1" applyBorder="1"/>
    <xf numFmtId="17" fontId="19" fillId="0" borderId="0" xfId="0" applyNumberFormat="1" applyFont="1"/>
    <xf numFmtId="0" fontId="20" fillId="0" borderId="0" xfId="0" applyFont="1"/>
    <xf numFmtId="2" fontId="7" fillId="0" borderId="0" xfId="0" applyNumberFormat="1" applyFont="1"/>
    <xf numFmtId="0" fontId="19" fillId="0" borderId="0" xfId="0" applyFont="1"/>
    <xf numFmtId="2" fontId="0" fillId="0" borderId="1" xfId="0" applyNumberFormat="1" applyBorder="1"/>
    <xf numFmtId="0" fontId="21" fillId="0" borderId="0" xfId="0" applyFont="1"/>
    <xf numFmtId="0" fontId="22" fillId="0" borderId="0" xfId="0" applyFont="1"/>
    <xf numFmtId="0" fontId="11" fillId="0" borderId="2" xfId="0" applyFont="1" applyBorder="1"/>
    <xf numFmtId="2" fontId="23" fillId="0" borderId="0" xfId="0" applyNumberFormat="1" applyFont="1"/>
    <xf numFmtId="0" fontId="13" fillId="0" borderId="0" xfId="0" applyFont="1" applyAlignment="1"/>
    <xf numFmtId="0" fontId="2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s/Dropbox/Vejlg&#229;rden/Regnskaber/VG.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s/Dropbox/Vejlg&#229;rden/Regnskaber/VG.%20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s/Dropbox/Vejlg&#229;rden/Regnskaber/VG.%2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gnskab"/>
      <sheetName val="Konto"/>
      <sheetName val="Bilag"/>
      <sheetName val="Budget 2014"/>
    </sheetNames>
    <sheetDataSet>
      <sheetData sheetId="0" refreshError="1"/>
      <sheetData sheetId="1">
        <row r="92">
          <cell r="E92">
            <v>21683.640000000014</v>
          </cell>
          <cell r="K92">
            <v>657245.82000000007</v>
          </cell>
        </row>
      </sheetData>
      <sheetData sheetId="2">
        <row r="19">
          <cell r="B19">
            <v>161335.27000000002</v>
          </cell>
          <cell r="J19">
            <v>13560.54</v>
          </cell>
        </row>
        <row r="31">
          <cell r="G31">
            <v>8265</v>
          </cell>
        </row>
        <row r="65">
          <cell r="E65">
            <v>6189.42</v>
          </cell>
        </row>
        <row r="98">
          <cell r="J98">
            <v>-250.06474049997632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gnskab"/>
      <sheetName val="Konto"/>
      <sheetName val="Bilag"/>
      <sheetName val="Budget 2013"/>
    </sheetNames>
    <sheetDataSet>
      <sheetData sheetId="0" refreshError="1"/>
      <sheetData sheetId="1">
        <row r="97">
          <cell r="K97">
            <v>454870.14000000007</v>
          </cell>
        </row>
      </sheetData>
      <sheetData sheetId="2">
        <row r="20">
          <cell r="B20">
            <v>152365.22</v>
          </cell>
          <cell r="E20">
            <v>15862.5</v>
          </cell>
          <cell r="G20">
            <v>4818.75</v>
          </cell>
          <cell r="J20">
            <v>13720.830000000002</v>
          </cell>
        </row>
        <row r="33">
          <cell r="B33">
            <v>10119</v>
          </cell>
          <cell r="G33">
            <v>5870</v>
          </cell>
        </row>
        <row r="47">
          <cell r="B47">
            <v>685.05000000000018</v>
          </cell>
          <cell r="E47">
            <v>1548.52</v>
          </cell>
        </row>
        <row r="67">
          <cell r="B67">
            <v>450</v>
          </cell>
          <cell r="E67">
            <v>8508.7800000000007</v>
          </cell>
          <cell r="I67">
            <v>4</v>
          </cell>
        </row>
        <row r="98">
          <cell r="I98">
            <v>144787.4847495</v>
          </cell>
          <cell r="J98">
            <v>-6172.7407815000097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udget 2012"/>
      <sheetName val="konto 2012"/>
      <sheetName val="bilag 2012"/>
      <sheetName val="regnskab 2012"/>
    </sheetNames>
    <sheetDataSet>
      <sheetData sheetId="0" refreshError="1"/>
      <sheetData sheetId="1">
        <row r="103">
          <cell r="E103">
            <v>155105.18000000005</v>
          </cell>
        </row>
      </sheetData>
      <sheetData sheetId="2">
        <row r="3">
          <cell r="E3">
            <v>2668.75</v>
          </cell>
        </row>
        <row r="26">
          <cell r="B26">
            <v>172898.97</v>
          </cell>
          <cell r="G26">
            <v>12362.3</v>
          </cell>
          <cell r="J26">
            <v>13519.53</v>
          </cell>
        </row>
        <row r="36">
          <cell r="G36">
            <v>5921</v>
          </cell>
        </row>
        <row r="46">
          <cell r="E46">
            <v>1885.35</v>
          </cell>
        </row>
        <row r="59">
          <cell r="E59">
            <v>457.76</v>
          </cell>
        </row>
        <row r="91">
          <cell r="M91">
            <v>151834.74553100002</v>
          </cell>
          <cell r="N91">
            <v>-3063.9353926999902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D28" sqref="D28"/>
    </sheetView>
  </sheetViews>
  <sheetFormatPr defaultRowHeight="15"/>
  <cols>
    <col min="8" max="8" width="12.140625" customWidth="1"/>
    <col min="10" max="10" width="9.28515625" customWidth="1"/>
    <col min="11" max="11" width="11.85546875" customWidth="1"/>
  </cols>
  <sheetData>
    <row r="1" spans="1:12" ht="18">
      <c r="A1" s="34" t="s">
        <v>0</v>
      </c>
    </row>
    <row r="2" spans="1:12" ht="15.75">
      <c r="A2" s="1" t="s">
        <v>1</v>
      </c>
      <c r="H2" s="2">
        <v>2014</v>
      </c>
      <c r="K2" s="2">
        <v>2013</v>
      </c>
    </row>
    <row r="3" spans="1:12">
      <c r="B3" s="3" t="s">
        <v>2</v>
      </c>
    </row>
    <row r="4" spans="1:12">
      <c r="A4" s="4" t="s">
        <v>3</v>
      </c>
      <c r="B4" s="5"/>
    </row>
    <row r="5" spans="1:12">
      <c r="A5" s="6" t="s">
        <v>4</v>
      </c>
      <c r="B5" s="5"/>
      <c r="C5" s="7"/>
      <c r="D5" s="6" t="s">
        <v>5</v>
      </c>
      <c r="E5" s="7"/>
      <c r="F5" s="7"/>
      <c r="G5" s="5"/>
      <c r="H5" s="8">
        <v>237300</v>
      </c>
      <c r="I5" s="7"/>
      <c r="J5" s="9"/>
      <c r="K5" s="10">
        <v>237300</v>
      </c>
      <c r="L5" s="7"/>
    </row>
    <row r="6" spans="1:12">
      <c r="A6" s="6" t="s">
        <v>6</v>
      </c>
      <c r="B6" s="5"/>
      <c r="C6" s="7"/>
      <c r="D6" s="6"/>
      <c r="E6" s="7"/>
      <c r="F6" s="7"/>
      <c r="G6" s="5"/>
      <c r="H6" s="8">
        <v>2100</v>
      </c>
      <c r="I6" s="7"/>
      <c r="J6" s="9"/>
      <c r="K6" s="10">
        <v>-2100</v>
      </c>
      <c r="L6" s="7"/>
    </row>
    <row r="7" spans="1:12">
      <c r="A7" s="6" t="s">
        <v>7</v>
      </c>
      <c r="B7" s="6"/>
      <c r="C7" s="7"/>
      <c r="D7" s="6"/>
      <c r="E7" s="7"/>
      <c r="F7" s="7"/>
      <c r="G7" s="5"/>
      <c r="H7" s="8">
        <v>-2100</v>
      </c>
      <c r="I7" s="11"/>
      <c r="J7" s="9"/>
      <c r="K7" s="12" t="s">
        <v>8</v>
      </c>
      <c r="L7" s="7"/>
    </row>
    <row r="8" spans="1:12">
      <c r="A8" s="6" t="s">
        <v>9</v>
      </c>
      <c r="B8" s="5"/>
      <c r="C8" s="7"/>
      <c r="D8" s="7"/>
      <c r="E8" s="7"/>
      <c r="F8" s="7"/>
      <c r="G8" s="5"/>
      <c r="H8" s="13">
        <f>[1]Bilag!$J$19</f>
        <v>13560.54</v>
      </c>
      <c r="I8" s="7"/>
      <c r="J8" s="9"/>
      <c r="K8" s="14">
        <f>[2]Bilag!$J$20</f>
        <v>13720.830000000002</v>
      </c>
      <c r="L8" s="7"/>
    </row>
    <row r="9" spans="1:12">
      <c r="A9" s="5"/>
      <c r="B9" s="5"/>
      <c r="C9" s="7"/>
      <c r="D9" s="7"/>
      <c r="E9" s="7"/>
      <c r="F9" s="7"/>
      <c r="G9" s="5"/>
      <c r="H9" s="8"/>
      <c r="I9" s="7"/>
      <c r="J9" s="9"/>
      <c r="K9" s="15"/>
      <c r="L9" s="7"/>
    </row>
    <row r="10" spans="1:12">
      <c r="A10" s="6" t="s">
        <v>10</v>
      </c>
      <c r="B10" s="5"/>
      <c r="C10" s="7"/>
      <c r="D10" s="7"/>
      <c r="E10" s="7"/>
      <c r="F10" s="7"/>
      <c r="G10" s="5"/>
      <c r="H10" s="16">
        <f>SUM(H5:H9)</f>
        <v>250860.54</v>
      </c>
      <c r="I10" s="7"/>
      <c r="J10" s="9"/>
      <c r="K10" s="17">
        <f>SUM(K5:K9)</f>
        <v>248920.83000000002</v>
      </c>
      <c r="L10" s="7"/>
    </row>
    <row r="11" spans="1:12">
      <c r="A11" s="5"/>
      <c r="B11" s="5"/>
      <c r="C11" s="7"/>
      <c r="D11" s="7"/>
      <c r="E11" s="7"/>
      <c r="F11" s="7"/>
      <c r="G11" s="5"/>
      <c r="H11" s="8"/>
      <c r="I11" s="7"/>
      <c r="J11" s="9"/>
      <c r="K11" s="15"/>
      <c r="L11" s="7"/>
    </row>
    <row r="12" spans="1:12">
      <c r="A12" s="4" t="s">
        <v>11</v>
      </c>
      <c r="B12" s="5"/>
      <c r="C12" s="7"/>
      <c r="D12" s="7"/>
      <c r="E12" s="7"/>
      <c r="F12" s="7"/>
      <c r="G12" s="5"/>
      <c r="H12" s="8"/>
      <c r="I12" s="7"/>
      <c r="J12" s="9"/>
      <c r="K12" s="15"/>
      <c r="L12" s="7"/>
    </row>
    <row r="13" spans="1:12">
      <c r="A13" s="4"/>
      <c r="B13" s="5"/>
      <c r="C13" s="7"/>
      <c r="D13" s="7"/>
      <c r="E13" s="7"/>
      <c r="F13" s="7"/>
      <c r="G13" s="5"/>
      <c r="H13" s="8"/>
      <c r="I13" s="7"/>
      <c r="J13" s="9"/>
      <c r="K13" s="15"/>
      <c r="L13" s="7"/>
    </row>
    <row r="14" spans="1:12">
      <c r="A14" s="5"/>
      <c r="B14" s="5"/>
      <c r="C14" s="7"/>
      <c r="D14" s="7"/>
      <c r="E14" s="7"/>
      <c r="F14" s="7"/>
      <c r="G14" s="5"/>
      <c r="H14" s="8"/>
      <c r="I14" s="7"/>
      <c r="L14" s="7"/>
    </row>
    <row r="15" spans="1:12">
      <c r="A15" s="6" t="s">
        <v>12</v>
      </c>
      <c r="B15" s="5"/>
      <c r="C15" s="7"/>
      <c r="D15" s="7"/>
      <c r="E15" s="7"/>
      <c r="F15" s="7"/>
      <c r="G15" s="5"/>
      <c r="H15" s="8">
        <f>[1]Bilag!$B$19</f>
        <v>161335.27000000002</v>
      </c>
      <c r="I15" s="7"/>
      <c r="J15" s="9"/>
      <c r="K15" s="10">
        <f>[2]Bilag!$B$20</f>
        <v>152365.22</v>
      </c>
      <c r="L15" s="7"/>
    </row>
    <row r="16" spans="1:12">
      <c r="A16" s="6" t="s">
        <v>13</v>
      </c>
      <c r="B16" s="5"/>
      <c r="C16" s="7"/>
      <c r="D16" s="7"/>
      <c r="E16" s="7"/>
      <c r="F16" s="7"/>
      <c r="G16" s="5"/>
      <c r="H16" s="8">
        <v>5625</v>
      </c>
      <c r="I16" s="7"/>
      <c r="J16" s="9"/>
      <c r="K16" s="10">
        <f>[2]Bilag!$E$20</f>
        <v>15862.5</v>
      </c>
      <c r="L16" s="7"/>
    </row>
    <row r="17" spans="1:12">
      <c r="A17" s="6" t="s">
        <v>14</v>
      </c>
      <c r="B17" s="5"/>
      <c r="C17" s="7"/>
      <c r="D17" s="7"/>
      <c r="E17" s="7"/>
      <c r="F17" s="7"/>
      <c r="G17" s="5"/>
      <c r="H17" s="8">
        <v>699</v>
      </c>
      <c r="I17" s="7"/>
      <c r="J17" s="9"/>
      <c r="K17" s="10">
        <f>[2]Bilag!$G$20</f>
        <v>4818.75</v>
      </c>
      <c r="L17" s="7"/>
    </row>
    <row r="18" spans="1:12">
      <c r="A18" s="6" t="s">
        <v>15</v>
      </c>
      <c r="B18" s="5"/>
      <c r="C18" s="7"/>
      <c r="D18" s="7"/>
      <c r="E18" s="7"/>
      <c r="F18" s="7"/>
      <c r="G18" s="5"/>
      <c r="H18" s="8">
        <v>9298</v>
      </c>
      <c r="I18" s="7"/>
      <c r="J18" s="9"/>
      <c r="K18" s="10">
        <f>[2]Bilag!$B$33</f>
        <v>10119</v>
      </c>
      <c r="L18" s="7"/>
    </row>
    <row r="19" spans="1:12">
      <c r="A19" s="6" t="s">
        <v>16</v>
      </c>
      <c r="B19" s="5"/>
      <c r="C19" s="7"/>
      <c r="D19" s="7"/>
      <c r="E19" s="7"/>
      <c r="F19" s="7"/>
      <c r="G19" s="5"/>
      <c r="H19" s="8">
        <f>[1]Bilag!$G$31</f>
        <v>8265</v>
      </c>
      <c r="I19" s="7"/>
      <c r="J19" s="9"/>
      <c r="K19" s="10">
        <f>[2]Bilag!$G$33</f>
        <v>5870</v>
      </c>
      <c r="L19" s="7"/>
    </row>
    <row r="20" spans="1:12">
      <c r="A20" s="6" t="s">
        <v>17</v>
      </c>
      <c r="B20" s="5"/>
      <c r="C20" s="7"/>
      <c r="D20" s="7"/>
      <c r="E20" s="7"/>
      <c r="F20" s="7"/>
      <c r="G20" s="5"/>
      <c r="H20" s="8">
        <v>1033.3499999999999</v>
      </c>
      <c r="I20" s="7"/>
      <c r="J20" s="9"/>
      <c r="K20" s="15">
        <f>[2]Bilag!$B$47</f>
        <v>685.05000000000018</v>
      </c>
      <c r="L20" s="7"/>
    </row>
    <row r="21" spans="1:12">
      <c r="A21" s="6" t="s">
        <v>18</v>
      </c>
      <c r="B21" s="5"/>
      <c r="C21" s="7"/>
      <c r="D21" s="7"/>
      <c r="E21" s="7"/>
      <c r="F21" s="7"/>
      <c r="G21" s="5"/>
      <c r="H21" s="8">
        <v>1566.72</v>
      </c>
      <c r="I21" s="7"/>
      <c r="J21" s="9"/>
      <c r="K21" s="10">
        <f>[2]Bilag!$E$47</f>
        <v>1548.52</v>
      </c>
      <c r="L21" s="7"/>
    </row>
    <row r="22" spans="1:12">
      <c r="A22" s="6" t="s">
        <v>19</v>
      </c>
      <c r="B22" s="5"/>
      <c r="C22" s="7"/>
      <c r="D22" s="7"/>
      <c r="E22" s="7"/>
      <c r="F22" s="7"/>
      <c r="G22" s="5"/>
      <c r="H22" s="8">
        <v>450</v>
      </c>
      <c r="I22" s="7"/>
      <c r="J22" s="9"/>
      <c r="K22" s="10">
        <f>[2]Bilag!$B$67</f>
        <v>450</v>
      </c>
      <c r="L22" s="7"/>
    </row>
    <row r="23" spans="1:12">
      <c r="A23" s="6" t="s">
        <v>20</v>
      </c>
      <c r="B23" s="5"/>
      <c r="C23" s="7"/>
      <c r="D23" s="7"/>
      <c r="E23" s="7"/>
      <c r="F23" s="7"/>
      <c r="G23" s="5"/>
      <c r="H23" s="8">
        <f>[1]Bilag!$E$65</f>
        <v>6189.42</v>
      </c>
      <c r="I23" s="7"/>
      <c r="J23" s="9"/>
      <c r="K23" s="10">
        <f>[2]Bilag!$E$67</f>
        <v>8508.7800000000007</v>
      </c>
      <c r="L23" s="7"/>
    </row>
    <row r="24" spans="1:12">
      <c r="A24" s="6" t="s">
        <v>21</v>
      </c>
      <c r="B24" s="5"/>
      <c r="C24" s="7"/>
      <c r="D24" s="7"/>
      <c r="E24" s="7"/>
      <c r="F24" s="7"/>
      <c r="G24" s="5"/>
      <c r="H24" s="8">
        <v>0</v>
      </c>
      <c r="I24" s="7"/>
      <c r="J24" s="9"/>
      <c r="K24" s="10">
        <v>0</v>
      </c>
      <c r="L24" s="7"/>
    </row>
    <row r="25" spans="1:12">
      <c r="A25" s="6" t="s">
        <v>22</v>
      </c>
      <c r="B25" s="5"/>
      <c r="C25" s="7"/>
      <c r="D25" s="7"/>
      <c r="E25" s="7"/>
      <c r="F25" s="7"/>
      <c r="G25" s="5"/>
      <c r="H25" s="8">
        <v>757.75</v>
      </c>
      <c r="I25" s="7"/>
      <c r="J25" s="9"/>
      <c r="K25" s="10">
        <v>0</v>
      </c>
      <c r="L25" s="7"/>
    </row>
    <row r="26" spans="1:12">
      <c r="A26" s="6" t="s">
        <v>23</v>
      </c>
      <c r="B26" s="5"/>
      <c r="C26" s="7"/>
      <c r="D26" s="7"/>
      <c r="E26" s="7"/>
      <c r="F26" s="7"/>
      <c r="G26" s="5"/>
      <c r="H26" s="8">
        <v>0</v>
      </c>
      <c r="I26" s="7"/>
      <c r="J26" s="9"/>
      <c r="K26" s="10">
        <v>0</v>
      </c>
      <c r="L26" s="7"/>
    </row>
    <row r="27" spans="1:12">
      <c r="A27" s="6" t="s">
        <v>24</v>
      </c>
      <c r="B27" s="5"/>
      <c r="C27" s="7"/>
      <c r="D27" s="7"/>
      <c r="E27" s="7"/>
      <c r="F27" s="7"/>
      <c r="G27" s="5"/>
      <c r="H27" s="8">
        <v>55500</v>
      </c>
      <c r="I27" s="7"/>
      <c r="J27" s="9"/>
      <c r="K27" s="10">
        <v>48500</v>
      </c>
      <c r="L27" s="7"/>
    </row>
    <row r="28" spans="1:12">
      <c r="A28" s="6" t="s">
        <v>25</v>
      </c>
      <c r="B28" s="5"/>
      <c r="C28" s="7"/>
      <c r="D28" s="7"/>
      <c r="E28" s="7"/>
      <c r="F28" s="7"/>
      <c r="G28" s="5"/>
      <c r="H28" s="13">
        <v>141.03</v>
      </c>
      <c r="I28" s="7"/>
      <c r="J28" s="9"/>
      <c r="K28" s="13">
        <v>193.01</v>
      </c>
      <c r="L28" s="7"/>
    </row>
    <row r="29" spans="1:12">
      <c r="A29" s="6" t="s">
        <v>10</v>
      </c>
      <c r="B29" s="5"/>
      <c r="C29" s="7"/>
      <c r="D29" s="7"/>
      <c r="E29" s="7"/>
      <c r="F29" s="7"/>
      <c r="G29" s="5"/>
      <c r="H29" s="16">
        <f>SUM(H15:H28)</f>
        <v>250860.54000000004</v>
      </c>
      <c r="I29" s="7"/>
      <c r="J29" s="9"/>
      <c r="K29" s="17">
        <f>SUM(K15:K28)</f>
        <v>248920.83</v>
      </c>
      <c r="L29" s="7"/>
    </row>
    <row r="30" spans="1:12">
      <c r="A30" s="5"/>
      <c r="B30" s="5"/>
      <c r="C30" s="7"/>
      <c r="D30" s="7"/>
      <c r="E30" s="7"/>
      <c r="F30" s="7"/>
      <c r="G30" s="5"/>
      <c r="H30" s="8"/>
      <c r="I30" s="7"/>
      <c r="J30" s="9"/>
      <c r="K30" s="15"/>
      <c r="L30" s="7"/>
    </row>
    <row r="31" spans="1:12">
      <c r="A31" s="6" t="s">
        <v>26</v>
      </c>
      <c r="B31" s="5"/>
      <c r="C31" s="7"/>
      <c r="D31" s="7"/>
      <c r="E31" s="7"/>
      <c r="F31" s="7"/>
      <c r="G31" s="5"/>
      <c r="H31" s="8"/>
      <c r="I31" s="7"/>
      <c r="J31" s="9"/>
      <c r="K31" s="15"/>
      <c r="L31" s="7"/>
    </row>
    <row r="32" spans="1:12">
      <c r="A32" s="5"/>
      <c r="B32" s="5"/>
      <c r="C32" s="7"/>
      <c r="D32" s="7"/>
      <c r="E32" s="7"/>
      <c r="F32" s="7"/>
      <c r="G32" s="5"/>
      <c r="H32" s="8"/>
      <c r="I32" s="7"/>
      <c r="J32" s="9"/>
      <c r="K32" s="15"/>
      <c r="L32" s="7"/>
    </row>
    <row r="33" spans="1:12">
      <c r="A33" s="4" t="s">
        <v>27</v>
      </c>
      <c r="B33" s="5"/>
      <c r="C33" s="7"/>
      <c r="D33" s="7"/>
      <c r="E33" s="7"/>
      <c r="F33" s="7"/>
      <c r="G33" s="5"/>
      <c r="H33" s="8"/>
      <c r="I33" s="7"/>
      <c r="J33" s="9"/>
      <c r="K33" s="15"/>
      <c r="L33" s="7"/>
    </row>
    <row r="34" spans="1:12">
      <c r="A34" s="6" t="s">
        <v>28</v>
      </c>
      <c r="B34" s="5"/>
      <c r="C34" s="7"/>
      <c r="D34" s="7"/>
      <c r="E34" s="7"/>
      <c r="F34" s="7"/>
      <c r="G34" s="5"/>
      <c r="H34" s="8">
        <v>4</v>
      </c>
      <c r="I34" s="7"/>
      <c r="J34" s="9"/>
      <c r="K34" s="10">
        <f>[2]Bilag!$I$67</f>
        <v>4</v>
      </c>
      <c r="L34" s="7"/>
    </row>
    <row r="35" spans="1:12">
      <c r="A35" s="6" t="s">
        <v>29</v>
      </c>
      <c r="B35" s="5"/>
      <c r="C35" s="7"/>
      <c r="D35" s="7"/>
      <c r="E35" s="7"/>
      <c r="F35" s="7"/>
      <c r="G35" s="5"/>
      <c r="H35" s="8">
        <f>[1]Konto!$K$92</f>
        <v>657245.82000000007</v>
      </c>
      <c r="I35" s="7"/>
      <c r="J35" s="9"/>
      <c r="K35" s="10">
        <f>[2]Konto!$K$97</f>
        <v>454870.14000000007</v>
      </c>
      <c r="L35" s="7"/>
    </row>
    <row r="36" spans="1:12">
      <c r="A36" s="6" t="s">
        <v>30</v>
      </c>
      <c r="B36" s="5"/>
      <c r="C36" s="18"/>
      <c r="D36" s="7"/>
      <c r="E36" s="7"/>
      <c r="F36" s="7"/>
      <c r="G36" s="5"/>
      <c r="H36" s="8">
        <f>[1]Konto!$E$92</f>
        <v>21683.640000000014</v>
      </c>
      <c r="I36" s="7"/>
      <c r="J36" s="9"/>
      <c r="K36" s="15">
        <v>23880.87</v>
      </c>
      <c r="L36" s="7"/>
    </row>
    <row r="37" spans="1:12">
      <c r="A37" s="6" t="s">
        <v>31</v>
      </c>
      <c r="B37" s="5"/>
      <c r="C37" s="7"/>
      <c r="D37" s="7"/>
      <c r="E37" s="7"/>
      <c r="F37" s="7"/>
      <c r="G37" s="5"/>
      <c r="H37" s="13">
        <v>0</v>
      </c>
      <c r="I37" s="7"/>
      <c r="J37" s="9"/>
      <c r="K37" s="13">
        <f>[2]Bilag!$I$98</f>
        <v>144787.4847495</v>
      </c>
      <c r="L37" s="7"/>
    </row>
    <row r="38" spans="1:12">
      <c r="A38" s="4" t="s">
        <v>10</v>
      </c>
      <c r="B38" s="5"/>
      <c r="C38" s="7"/>
      <c r="D38" s="7"/>
      <c r="E38" s="7"/>
      <c r="F38" s="7"/>
      <c r="G38" s="5"/>
      <c r="H38" s="16">
        <f>SUM(H34:H37)</f>
        <v>678933.46000000008</v>
      </c>
      <c r="I38" s="7"/>
      <c r="J38" s="9"/>
      <c r="K38" s="17">
        <f>SUM(K34:K37)</f>
        <v>623542.49474950007</v>
      </c>
      <c r="L38" s="7"/>
    </row>
    <row r="39" spans="1:12">
      <c r="A39" s="4"/>
      <c r="B39" s="5"/>
      <c r="C39" s="7"/>
      <c r="D39" s="7"/>
      <c r="E39" s="7"/>
      <c r="F39" s="7"/>
      <c r="G39" s="5"/>
      <c r="H39" s="8"/>
      <c r="I39" s="7"/>
      <c r="J39" s="9"/>
      <c r="K39" s="15"/>
      <c r="L39" s="7"/>
    </row>
    <row r="40" spans="1:12">
      <c r="A40" s="4" t="s">
        <v>32</v>
      </c>
      <c r="B40" s="5"/>
      <c r="C40" s="7"/>
      <c r="D40" s="7"/>
      <c r="E40" s="7"/>
      <c r="F40" s="7"/>
      <c r="G40" s="5"/>
      <c r="H40" s="8"/>
      <c r="I40" s="7"/>
      <c r="J40" s="9"/>
      <c r="K40" s="15"/>
      <c r="L40" s="7"/>
    </row>
    <row r="41" spans="1:12">
      <c r="A41" s="6" t="s">
        <v>33</v>
      </c>
      <c r="B41" s="5"/>
      <c r="C41" s="7"/>
      <c r="D41" s="7"/>
      <c r="E41" s="7"/>
      <c r="F41" s="7"/>
      <c r="G41" s="5"/>
      <c r="H41" s="8"/>
      <c r="I41" s="19"/>
      <c r="L41" s="7"/>
    </row>
    <row r="42" spans="1:12">
      <c r="A42" s="6" t="s">
        <v>34</v>
      </c>
      <c r="B42" s="5"/>
      <c r="C42" s="7"/>
      <c r="D42" s="7"/>
      <c r="E42" s="7"/>
      <c r="F42" s="7"/>
      <c r="G42" s="5"/>
      <c r="H42" s="8">
        <v>557201.65</v>
      </c>
      <c r="I42" s="7"/>
      <c r="J42" s="9"/>
      <c r="K42" s="15">
        <v>508701.65</v>
      </c>
      <c r="L42" s="7"/>
    </row>
    <row r="43" spans="1:12">
      <c r="A43" s="6" t="s">
        <v>35</v>
      </c>
      <c r="B43" s="5"/>
      <c r="C43" s="7"/>
      <c r="D43" s="7"/>
      <c r="E43" s="7"/>
      <c r="F43" s="7"/>
      <c r="G43" s="5"/>
      <c r="H43" s="13">
        <f>SUM(H27)</f>
        <v>55500</v>
      </c>
      <c r="I43" s="7"/>
      <c r="J43" s="9"/>
      <c r="K43" s="13">
        <f>SUM(K27)</f>
        <v>48500</v>
      </c>
      <c r="L43" s="7"/>
    </row>
    <row r="44" spans="1:12">
      <c r="A44" s="6" t="s">
        <v>36</v>
      </c>
      <c r="B44" s="5"/>
      <c r="C44" s="7"/>
      <c r="D44" s="7"/>
      <c r="E44" s="7"/>
      <c r="F44" s="7"/>
      <c r="G44" s="5"/>
      <c r="H44" s="16">
        <f>SUM(H42:H43)</f>
        <v>612701.65</v>
      </c>
      <c r="I44" s="7"/>
      <c r="J44" s="9"/>
      <c r="K44" s="20">
        <f>SUM(K42:K43)</f>
        <v>557201.65</v>
      </c>
      <c r="L44" s="7"/>
    </row>
    <row r="45" spans="1:12">
      <c r="A45" s="7"/>
      <c r="B45" s="7"/>
      <c r="C45" s="7"/>
      <c r="D45" s="7"/>
      <c r="E45" s="7"/>
      <c r="F45" s="7"/>
      <c r="G45" s="5"/>
      <c r="H45" s="5"/>
      <c r="I45" s="7"/>
      <c r="J45" s="9"/>
      <c r="K45" s="15"/>
      <c r="L45" s="7"/>
    </row>
    <row r="46" spans="1:12">
      <c r="A46" s="21" t="s">
        <v>37</v>
      </c>
      <c r="B46" s="7"/>
      <c r="C46" s="7"/>
      <c r="D46" s="7"/>
      <c r="E46" s="7"/>
      <c r="F46" s="7"/>
      <c r="G46" s="5"/>
      <c r="H46" s="5"/>
      <c r="I46" s="22" t="s">
        <v>2</v>
      </c>
      <c r="J46" s="9"/>
      <c r="K46" s="15"/>
      <c r="L46" s="7"/>
    </row>
    <row r="47" spans="1:12">
      <c r="A47" s="6" t="s">
        <v>34</v>
      </c>
      <c r="B47" s="7"/>
      <c r="C47" s="7"/>
      <c r="D47" s="7"/>
      <c r="E47" s="7"/>
      <c r="F47" s="7"/>
      <c r="G47" s="5">
        <v>66340.87</v>
      </c>
      <c r="I47" s="19"/>
      <c r="J47" s="10">
        <v>72320.600000000006</v>
      </c>
      <c r="K47" s="23"/>
      <c r="L47" s="7"/>
    </row>
    <row r="48" spans="1:12">
      <c r="A48" s="6" t="s">
        <v>38</v>
      </c>
      <c r="B48" s="5"/>
      <c r="C48" s="5"/>
      <c r="D48" s="5"/>
      <c r="E48" s="5"/>
      <c r="F48" s="5"/>
      <c r="G48" s="8">
        <f>[1]Bilag!$J$98</f>
        <v>-250.06474049997632</v>
      </c>
      <c r="I48" s="5"/>
      <c r="J48" s="10">
        <f>[2]Bilag!$J$98</f>
        <v>-6172.7407815000097</v>
      </c>
      <c r="K48" s="23"/>
      <c r="L48" s="7"/>
    </row>
    <row r="49" spans="1:12">
      <c r="A49" s="6" t="s">
        <v>39</v>
      </c>
      <c r="B49" s="5"/>
      <c r="C49" s="5"/>
      <c r="D49" s="5"/>
      <c r="E49" s="5"/>
      <c r="F49" s="5"/>
      <c r="G49" s="10">
        <f>SUM(H28)</f>
        <v>141.03</v>
      </c>
      <c r="H49" s="24">
        <f>SUM(G47:G49)</f>
        <v>66231.835259500018</v>
      </c>
      <c r="I49" s="25"/>
      <c r="J49" s="10">
        <f>SUM(K28)</f>
        <v>193.01</v>
      </c>
      <c r="K49" s="24">
        <f>SUM(J47:J49)</f>
        <v>66340.869218499996</v>
      </c>
      <c r="L49" s="7"/>
    </row>
    <row r="50" spans="1:12">
      <c r="A50" s="6" t="s">
        <v>40</v>
      </c>
      <c r="B50" s="5"/>
      <c r="C50" s="5"/>
      <c r="D50" s="5"/>
      <c r="E50" s="5"/>
      <c r="F50" s="5"/>
      <c r="H50" s="17">
        <f>SUM(H44:H49)</f>
        <v>678933.4852595001</v>
      </c>
      <c r="I50" s="4"/>
      <c r="J50" s="15"/>
      <c r="K50" s="17">
        <f>SUM(K44+K49)</f>
        <v>623542.51921850001</v>
      </c>
      <c r="L50" s="7"/>
    </row>
    <row r="51" spans="1:1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7"/>
    </row>
    <row r="52" spans="1:12">
      <c r="A52" s="5"/>
      <c r="B52" s="6" t="s">
        <v>2</v>
      </c>
      <c r="C52" s="5"/>
      <c r="D52" s="5"/>
      <c r="E52" s="5"/>
      <c r="F52" s="5"/>
      <c r="G52" s="5"/>
      <c r="H52" s="26" t="s">
        <v>41</v>
      </c>
      <c r="I52" s="27" t="s">
        <v>41</v>
      </c>
      <c r="J52" s="5"/>
      <c r="K52" s="5"/>
      <c r="L52" s="7"/>
    </row>
    <row r="53" spans="1:12">
      <c r="A53" s="6" t="s">
        <v>42</v>
      </c>
      <c r="B53" s="5"/>
      <c r="C53" s="6" t="s">
        <v>43</v>
      </c>
      <c r="D53" s="5"/>
      <c r="E53" s="5"/>
      <c r="F53" s="5"/>
      <c r="G53" s="5"/>
      <c r="H53" s="5"/>
      <c r="I53" s="5"/>
      <c r="J53" s="5"/>
      <c r="K53" s="5"/>
      <c r="L53" s="7"/>
    </row>
    <row r="54" spans="1:12">
      <c r="A54" s="6" t="s">
        <v>44</v>
      </c>
      <c r="B54" s="5"/>
      <c r="C54" s="6" t="s">
        <v>45</v>
      </c>
      <c r="D54" s="5"/>
      <c r="E54" s="5"/>
      <c r="F54" s="5"/>
      <c r="G54" s="5"/>
      <c r="H54" s="5"/>
      <c r="I54" s="5"/>
      <c r="J54" s="5"/>
      <c r="K54" s="5"/>
      <c r="L54" s="7"/>
    </row>
    <row r="55" spans="1:1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7"/>
    </row>
    <row r="56" spans="1:12">
      <c r="A56" s="6" t="s">
        <v>46</v>
      </c>
      <c r="B56" s="5"/>
      <c r="C56" s="6" t="s">
        <v>47</v>
      </c>
      <c r="D56" s="5"/>
      <c r="E56" s="5"/>
      <c r="F56" s="6" t="s">
        <v>48</v>
      </c>
      <c r="G56" s="5"/>
      <c r="H56" s="6" t="s">
        <v>49</v>
      </c>
      <c r="I56" s="5"/>
      <c r="J56" s="6" t="s">
        <v>50</v>
      </c>
      <c r="K56" s="5"/>
      <c r="L56" s="7"/>
    </row>
    <row r="57" spans="1:12">
      <c r="A57" s="6" t="s">
        <v>51</v>
      </c>
      <c r="B57" s="5"/>
      <c r="C57" s="6" t="s">
        <v>51</v>
      </c>
      <c r="D57" s="5"/>
      <c r="E57" s="5"/>
      <c r="F57" s="6" t="s">
        <v>51</v>
      </c>
      <c r="G57" s="5"/>
      <c r="H57" s="6" t="s">
        <v>51</v>
      </c>
      <c r="I57" s="5"/>
      <c r="J57" s="6" t="s">
        <v>51</v>
      </c>
      <c r="K57" s="5"/>
      <c r="L57" s="7"/>
    </row>
    <row r="58" spans="1:1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sqref="A1:E1"/>
    </sheetView>
  </sheetViews>
  <sheetFormatPr defaultRowHeight="15"/>
  <cols>
    <col min="8" max="8" width="11.140625" customWidth="1"/>
    <col min="10" max="10" width="8.42578125" customWidth="1"/>
    <col min="11" max="11" width="10" customWidth="1"/>
  </cols>
  <sheetData>
    <row r="1" spans="1:12" ht="18">
      <c r="A1" s="34" t="s">
        <v>0</v>
      </c>
    </row>
    <row r="2" spans="1:12" ht="15.75">
      <c r="A2" s="57" t="s">
        <v>52</v>
      </c>
      <c r="B2" s="58"/>
      <c r="C2" s="58"/>
      <c r="H2" s="2">
        <v>2013</v>
      </c>
      <c r="K2" s="4">
        <v>2012</v>
      </c>
    </row>
    <row r="3" spans="1:12">
      <c r="A3" s="4" t="s">
        <v>3</v>
      </c>
      <c r="B3" s="5"/>
    </row>
    <row r="4" spans="1:12">
      <c r="A4" s="6" t="s">
        <v>4</v>
      </c>
      <c r="B4" s="5"/>
      <c r="C4" s="7"/>
      <c r="D4" s="6" t="s">
        <v>5</v>
      </c>
      <c r="E4" s="7"/>
      <c r="F4" s="7"/>
      <c r="G4" s="7"/>
      <c r="H4" s="8">
        <v>237300</v>
      </c>
      <c r="I4" s="7"/>
      <c r="J4" s="15"/>
      <c r="K4" s="10">
        <v>237300</v>
      </c>
      <c r="L4" s="7"/>
    </row>
    <row r="5" spans="1:12">
      <c r="A5" s="6" t="s">
        <v>6</v>
      </c>
      <c r="B5" s="5"/>
      <c r="C5" s="7"/>
      <c r="D5" s="6"/>
      <c r="E5" s="7"/>
      <c r="F5" s="7"/>
      <c r="G5" s="7"/>
      <c r="H5" s="8">
        <v>-2100</v>
      </c>
      <c r="I5" s="7"/>
      <c r="J5" s="15"/>
      <c r="K5" s="28" t="s">
        <v>41</v>
      </c>
      <c r="L5" s="7"/>
    </row>
    <row r="6" spans="1:12">
      <c r="A6" s="6" t="s">
        <v>53</v>
      </c>
      <c r="B6" s="5"/>
      <c r="C6" s="7"/>
      <c r="D6" s="6"/>
      <c r="E6" s="7"/>
      <c r="F6" s="7"/>
      <c r="G6" s="7"/>
      <c r="H6" s="5" t="s">
        <v>41</v>
      </c>
      <c r="I6" s="11"/>
      <c r="J6" s="15"/>
      <c r="K6" s="10">
        <v>2100</v>
      </c>
      <c r="L6" s="7"/>
    </row>
    <row r="7" spans="1:12">
      <c r="A7" s="6" t="s">
        <v>9</v>
      </c>
      <c r="B7" s="5"/>
      <c r="C7" s="7"/>
      <c r="D7" s="7"/>
      <c r="E7" s="7"/>
      <c r="F7" s="7"/>
      <c r="G7" s="7"/>
      <c r="H7" s="14">
        <f>[2]Bilag!$J$20</f>
        <v>13720.830000000002</v>
      </c>
      <c r="I7" s="7"/>
      <c r="J7" s="15"/>
      <c r="K7" s="13">
        <f>'[3]bilag 2012'!$J$26</f>
        <v>13519.53</v>
      </c>
      <c r="L7" s="7"/>
    </row>
    <row r="8" spans="1:12">
      <c r="A8" s="5"/>
      <c r="B8" s="5"/>
      <c r="C8" s="7"/>
      <c r="D8" s="7"/>
      <c r="E8" s="7"/>
      <c r="F8" s="7"/>
      <c r="G8" s="7"/>
      <c r="H8" s="5"/>
      <c r="I8" s="7"/>
      <c r="J8" s="15"/>
      <c r="K8" s="10"/>
      <c r="L8" s="7"/>
    </row>
    <row r="9" spans="1:12">
      <c r="A9" s="6" t="s">
        <v>10</v>
      </c>
      <c r="B9" s="5"/>
      <c r="C9" s="7"/>
      <c r="D9" s="7"/>
      <c r="E9" s="7"/>
      <c r="F9" s="7"/>
      <c r="G9" s="7"/>
      <c r="H9" s="16">
        <f>SUM(H4:H8)</f>
        <v>248920.83000000002</v>
      </c>
      <c r="I9" s="7"/>
      <c r="J9" s="15"/>
      <c r="K9" s="29">
        <f>SUM(K4:K8)</f>
        <v>252919.53</v>
      </c>
      <c r="L9" s="7"/>
    </row>
    <row r="10" spans="1:12">
      <c r="A10" s="5"/>
      <c r="B10" s="5"/>
      <c r="C10" s="7"/>
      <c r="D10" s="7"/>
      <c r="E10" s="7"/>
      <c r="F10" s="7"/>
      <c r="G10" s="7"/>
      <c r="H10" s="5"/>
      <c r="I10" s="7"/>
      <c r="J10" s="15"/>
      <c r="K10" s="10"/>
      <c r="L10" s="7"/>
    </row>
    <row r="11" spans="1:12">
      <c r="A11" s="4" t="s">
        <v>11</v>
      </c>
      <c r="B11" s="5"/>
      <c r="C11" s="7"/>
      <c r="D11" s="7"/>
      <c r="E11" s="7"/>
      <c r="F11" s="7"/>
      <c r="G11" s="7"/>
      <c r="H11" s="5"/>
      <c r="I11" s="7"/>
      <c r="J11" s="15"/>
      <c r="K11" s="10"/>
      <c r="L11" s="7"/>
    </row>
    <row r="12" spans="1:12">
      <c r="A12" s="6" t="s">
        <v>12</v>
      </c>
      <c r="B12" s="5"/>
      <c r="C12" s="7"/>
      <c r="D12" s="7"/>
      <c r="E12" s="7"/>
      <c r="F12" s="7"/>
      <c r="G12" s="7"/>
      <c r="H12" s="8">
        <f>[2]Bilag!$B$20</f>
        <v>152365.22</v>
      </c>
      <c r="I12" s="7"/>
      <c r="J12" s="15"/>
      <c r="K12" s="28">
        <f>'[3]bilag 2012'!$B$26</f>
        <v>172898.97</v>
      </c>
      <c r="L12" s="7"/>
    </row>
    <row r="13" spans="1:12">
      <c r="A13" s="6" t="s">
        <v>13</v>
      </c>
      <c r="B13" s="5"/>
      <c r="C13" s="7"/>
      <c r="D13" s="7"/>
      <c r="E13" s="7"/>
      <c r="F13" s="7"/>
      <c r="G13" s="7"/>
      <c r="H13" s="8">
        <f>[2]Bilag!$E$20</f>
        <v>15862.5</v>
      </c>
      <c r="I13" s="7"/>
      <c r="J13" s="15"/>
      <c r="K13" s="10">
        <f>'[3]bilag 2012'!$E$3</f>
        <v>2668.75</v>
      </c>
      <c r="L13" s="7"/>
    </row>
    <row r="14" spans="1:12">
      <c r="A14" s="6" t="s">
        <v>14</v>
      </c>
      <c r="B14" s="5"/>
      <c r="C14" s="7"/>
      <c r="D14" s="7"/>
      <c r="E14" s="7"/>
      <c r="F14" s="7"/>
      <c r="G14" s="7"/>
      <c r="H14" s="8">
        <f>[2]Bilag!$G$20</f>
        <v>4818.75</v>
      </c>
      <c r="I14" s="7"/>
      <c r="J14" s="15"/>
      <c r="K14" s="10">
        <f>'[3]bilag 2012'!$G$26</f>
        <v>12362.3</v>
      </c>
      <c r="L14" s="7"/>
    </row>
    <row r="15" spans="1:12">
      <c r="A15" s="6" t="s">
        <v>15</v>
      </c>
      <c r="B15" s="5"/>
      <c r="C15" s="7"/>
      <c r="D15" s="7"/>
      <c r="E15" s="7"/>
      <c r="F15" s="7"/>
      <c r="G15" s="7"/>
      <c r="H15" s="8">
        <f>[2]Bilag!$B$33</f>
        <v>10119</v>
      </c>
      <c r="I15" s="7"/>
      <c r="J15" s="15"/>
      <c r="K15" s="28">
        <v>10180</v>
      </c>
      <c r="L15" s="7"/>
    </row>
    <row r="16" spans="1:12">
      <c r="A16" s="6" t="s">
        <v>16</v>
      </c>
      <c r="B16" s="5"/>
      <c r="C16" s="7"/>
      <c r="D16" s="7"/>
      <c r="E16" s="7"/>
      <c r="F16" s="7"/>
      <c r="G16" s="7"/>
      <c r="H16" s="8">
        <f>[2]Bilag!$G$33</f>
        <v>5870</v>
      </c>
      <c r="I16" s="7"/>
      <c r="J16" s="15"/>
      <c r="K16" s="10">
        <f>'[3]bilag 2012'!$G$36</f>
        <v>5921</v>
      </c>
      <c r="L16" s="7"/>
    </row>
    <row r="17" spans="1:12">
      <c r="A17" s="6" t="s">
        <v>17</v>
      </c>
      <c r="B17" s="5"/>
      <c r="C17" s="7"/>
      <c r="D17" s="7"/>
      <c r="E17" s="7"/>
      <c r="F17" s="7"/>
      <c r="G17" s="7"/>
      <c r="H17" s="5">
        <f>[2]Bilag!$B$47</f>
        <v>685.05000000000018</v>
      </c>
      <c r="I17" s="7"/>
      <c r="J17" s="15"/>
      <c r="K17" s="10">
        <f>'[3]bilag 2012'!$E$46</f>
        <v>1885.35</v>
      </c>
      <c r="L17" s="7"/>
    </row>
    <row r="18" spans="1:12">
      <c r="A18" s="6" t="s">
        <v>18</v>
      </c>
      <c r="B18" s="5"/>
      <c r="C18" s="7"/>
      <c r="D18" s="7"/>
      <c r="E18" s="7"/>
      <c r="F18" s="7"/>
      <c r="G18" s="7"/>
      <c r="H18" s="8">
        <f>[2]Bilag!$E$47</f>
        <v>1548.52</v>
      </c>
      <c r="I18" s="7"/>
      <c r="J18" s="15"/>
      <c r="K18" s="10">
        <v>1507</v>
      </c>
      <c r="L18" s="7"/>
    </row>
    <row r="19" spans="1:12">
      <c r="A19" s="6" t="s">
        <v>19</v>
      </c>
      <c r="B19" s="5"/>
      <c r="C19" s="7"/>
      <c r="D19" s="7"/>
      <c r="E19" s="7"/>
      <c r="F19" s="7"/>
      <c r="G19" s="7"/>
      <c r="H19" s="8">
        <f>[2]Bilag!$B$67</f>
        <v>450</v>
      </c>
      <c r="I19" s="7"/>
      <c r="J19" s="15"/>
      <c r="K19" s="10">
        <v>450</v>
      </c>
      <c r="L19" s="7"/>
    </row>
    <row r="20" spans="1:12">
      <c r="A20" s="6" t="s">
        <v>20</v>
      </c>
      <c r="B20" s="5"/>
      <c r="C20" s="7"/>
      <c r="D20" s="7"/>
      <c r="E20" s="7"/>
      <c r="F20" s="7"/>
      <c r="G20" s="7"/>
      <c r="H20" s="8">
        <f>[2]Bilag!$E$67</f>
        <v>8508.7800000000007</v>
      </c>
      <c r="I20" s="7"/>
      <c r="J20" s="15"/>
      <c r="K20" s="10">
        <f>'[3]bilag 2012'!$E$59</f>
        <v>457.76</v>
      </c>
      <c r="L20" s="7"/>
    </row>
    <row r="21" spans="1:12">
      <c r="A21" s="6" t="s">
        <v>21</v>
      </c>
      <c r="B21" s="5"/>
      <c r="C21" s="7"/>
      <c r="D21" s="7"/>
      <c r="E21" s="7"/>
      <c r="F21" s="7"/>
      <c r="G21" s="7"/>
      <c r="H21" s="8">
        <v>0</v>
      </c>
      <c r="I21" s="7"/>
      <c r="J21" s="15"/>
      <c r="K21" s="10">
        <v>0</v>
      </c>
      <c r="L21" s="7"/>
    </row>
    <row r="22" spans="1:12">
      <c r="A22" s="6" t="s">
        <v>22</v>
      </c>
      <c r="B22" s="5"/>
      <c r="C22" s="7"/>
      <c r="D22" s="7"/>
      <c r="E22" s="7"/>
      <c r="F22" s="7"/>
      <c r="G22" s="7"/>
      <c r="H22" s="8">
        <v>0</v>
      </c>
      <c r="I22" s="7"/>
      <c r="J22" s="15"/>
      <c r="K22" s="10">
        <v>0</v>
      </c>
      <c r="L22" s="7"/>
    </row>
    <row r="23" spans="1:12">
      <c r="A23" s="6" t="s">
        <v>23</v>
      </c>
      <c r="B23" s="5"/>
      <c r="C23" s="7"/>
      <c r="D23" s="7"/>
      <c r="E23" s="7"/>
      <c r="F23" s="7"/>
      <c r="G23" s="7"/>
      <c r="H23" s="8">
        <v>0</v>
      </c>
      <c r="I23" s="7"/>
      <c r="J23" s="15"/>
      <c r="K23" s="10">
        <v>0</v>
      </c>
      <c r="L23" s="7"/>
    </row>
    <row r="24" spans="1:12">
      <c r="A24" s="6" t="s">
        <v>24</v>
      </c>
      <c r="B24" s="5"/>
      <c r="C24" s="7"/>
      <c r="D24" s="7"/>
      <c r="E24" s="7"/>
      <c r="F24" s="7"/>
      <c r="G24" s="7"/>
      <c r="H24" s="8">
        <v>48500</v>
      </c>
      <c r="I24" s="7"/>
      <c r="J24" s="15"/>
      <c r="K24" s="10">
        <v>44500</v>
      </c>
      <c r="L24" s="7"/>
    </row>
    <row r="25" spans="1:12">
      <c r="A25" s="6" t="s">
        <v>25</v>
      </c>
      <c r="B25" s="5"/>
      <c r="C25" s="7"/>
      <c r="D25" s="7"/>
      <c r="E25" s="7"/>
      <c r="F25" s="7"/>
      <c r="G25" s="7"/>
      <c r="H25" s="13">
        <v>193.01</v>
      </c>
      <c r="I25" s="7"/>
      <c r="J25" s="15"/>
      <c r="K25" s="30">
        <v>88.4</v>
      </c>
      <c r="L25" s="7"/>
    </row>
    <row r="26" spans="1:12">
      <c r="A26" s="5"/>
      <c r="B26" s="5"/>
      <c r="C26" s="7"/>
      <c r="D26" s="7"/>
      <c r="E26" s="7"/>
      <c r="F26" s="7"/>
      <c r="G26" s="7"/>
      <c r="H26" s="5"/>
      <c r="I26" s="7"/>
      <c r="J26" s="15"/>
      <c r="K26" s="10"/>
      <c r="L26" s="7"/>
    </row>
    <row r="27" spans="1:12">
      <c r="A27" s="4" t="s">
        <v>10</v>
      </c>
      <c r="B27" s="5"/>
      <c r="C27" s="7"/>
      <c r="D27" s="7"/>
      <c r="E27" s="7"/>
      <c r="F27" s="7"/>
      <c r="G27" s="7"/>
      <c r="H27" s="16">
        <f>SUM(H12:H26)</f>
        <v>248920.83</v>
      </c>
      <c r="I27" s="7"/>
      <c r="J27" s="15"/>
      <c r="K27" s="29">
        <f>SUM(K12:K25)</f>
        <v>252919.53</v>
      </c>
      <c r="L27" s="7"/>
    </row>
    <row r="28" spans="1:12">
      <c r="A28" s="5"/>
      <c r="B28" s="5"/>
      <c r="C28" s="7"/>
      <c r="D28" s="7"/>
      <c r="E28" s="7"/>
      <c r="F28" s="7"/>
      <c r="G28" s="7"/>
      <c r="H28" s="5"/>
      <c r="I28" s="7"/>
      <c r="J28" s="15"/>
      <c r="K28" s="10"/>
      <c r="L28" s="7"/>
    </row>
    <row r="29" spans="1:12">
      <c r="A29" s="4" t="s">
        <v>54</v>
      </c>
      <c r="B29" s="2"/>
      <c r="C29" s="31"/>
      <c r="D29" s="7"/>
      <c r="E29" s="7"/>
      <c r="F29" s="7"/>
      <c r="G29" s="7"/>
      <c r="H29" s="5"/>
      <c r="I29" s="7"/>
      <c r="J29" s="15"/>
      <c r="K29" s="10"/>
      <c r="L29" s="7"/>
    </row>
    <row r="30" spans="1:12">
      <c r="A30" s="5"/>
      <c r="B30" s="5"/>
      <c r="C30" s="7"/>
      <c r="D30" s="7"/>
      <c r="E30" s="7"/>
      <c r="F30" s="7"/>
      <c r="G30" s="7"/>
      <c r="H30" s="5"/>
      <c r="I30" s="7"/>
      <c r="J30" s="15"/>
      <c r="K30" s="10"/>
      <c r="L30" s="7"/>
    </row>
    <row r="31" spans="1:12">
      <c r="A31" s="4" t="s">
        <v>27</v>
      </c>
      <c r="B31" s="5"/>
      <c r="C31" s="7"/>
      <c r="D31" s="7"/>
      <c r="E31" s="7"/>
      <c r="F31" s="7"/>
      <c r="G31" s="7"/>
      <c r="H31" s="5"/>
      <c r="I31" s="7"/>
      <c r="J31" s="15"/>
      <c r="K31" s="10"/>
      <c r="L31" s="7"/>
    </row>
    <row r="32" spans="1:12">
      <c r="A32" s="6" t="s">
        <v>28</v>
      </c>
      <c r="B32" s="5"/>
      <c r="C32" s="7"/>
      <c r="D32" s="7"/>
      <c r="E32" s="7"/>
      <c r="F32" s="7"/>
      <c r="G32" s="7"/>
      <c r="H32" s="8">
        <f>[2]Bilag!$I$67</f>
        <v>4</v>
      </c>
      <c r="I32" s="7"/>
      <c r="J32" s="15"/>
      <c r="K32" s="10">
        <v>0</v>
      </c>
      <c r="L32" s="7"/>
    </row>
    <row r="33" spans="1:12">
      <c r="A33" s="6" t="s">
        <v>29</v>
      </c>
      <c r="B33" s="5"/>
      <c r="C33" s="7"/>
      <c r="D33" s="7"/>
      <c r="E33" s="7"/>
      <c r="F33" s="7"/>
      <c r="G33" s="7"/>
      <c r="H33" s="8">
        <f>[2]Konto!$K$97</f>
        <v>454870.14000000007</v>
      </c>
      <c r="I33" s="7"/>
      <c r="J33" s="15"/>
      <c r="K33" s="10">
        <v>274082.3</v>
      </c>
      <c r="L33" s="7"/>
    </row>
    <row r="34" spans="1:12">
      <c r="A34" s="6" t="s">
        <v>30</v>
      </c>
      <c r="B34" s="5"/>
      <c r="C34" s="18"/>
      <c r="D34" s="7"/>
      <c r="E34" s="7"/>
      <c r="F34" s="7"/>
      <c r="G34" s="7"/>
      <c r="H34" s="5">
        <v>23880.87</v>
      </c>
      <c r="I34" s="7"/>
      <c r="J34" s="15"/>
      <c r="K34" s="10">
        <f>'[3]konto 2012'!$E$103</f>
        <v>155105.18000000005</v>
      </c>
      <c r="L34" s="7"/>
    </row>
    <row r="35" spans="1:12">
      <c r="A35" s="6" t="s">
        <v>31</v>
      </c>
      <c r="B35" s="5"/>
      <c r="C35" s="7"/>
      <c r="D35" s="7"/>
      <c r="E35" s="7"/>
      <c r="F35" s="7"/>
      <c r="G35" s="7"/>
      <c r="H35" s="13">
        <f>[2]Bilag!$I$98</f>
        <v>144787.4847495</v>
      </c>
      <c r="I35" s="7"/>
      <c r="J35" s="15"/>
      <c r="K35" s="13">
        <f>'[3]bilag 2012'!$M$91</f>
        <v>151834.74553100002</v>
      </c>
      <c r="L35" s="7"/>
    </row>
    <row r="36" spans="1:12">
      <c r="A36" s="4" t="s">
        <v>10</v>
      </c>
      <c r="B36" s="5"/>
      <c r="C36" s="7"/>
      <c r="D36" s="7"/>
      <c r="E36" s="7"/>
      <c r="F36" s="7"/>
      <c r="G36" s="7"/>
      <c r="H36" s="16">
        <f>SUM(H32:H35)</f>
        <v>623542.49474950007</v>
      </c>
      <c r="I36" s="7"/>
      <c r="J36" s="15"/>
      <c r="K36" s="29">
        <f>SUM(K32:K35)</f>
        <v>581022.22553100006</v>
      </c>
      <c r="L36" s="7"/>
    </row>
    <row r="37" spans="1:12">
      <c r="A37" s="4"/>
      <c r="B37" s="5"/>
      <c r="C37" s="7"/>
      <c r="D37" s="7"/>
      <c r="E37" s="7"/>
      <c r="F37" s="7"/>
      <c r="G37" s="7"/>
      <c r="H37" s="5"/>
      <c r="I37" s="7"/>
      <c r="J37" s="15"/>
      <c r="K37" s="10"/>
      <c r="L37" s="7"/>
    </row>
    <row r="38" spans="1:12">
      <c r="A38" s="4" t="s">
        <v>32</v>
      </c>
      <c r="B38" s="5"/>
      <c r="C38" s="7"/>
      <c r="D38" s="7"/>
      <c r="E38" s="7"/>
      <c r="F38" s="7"/>
      <c r="G38" s="7"/>
      <c r="H38" s="5"/>
      <c r="I38" s="7"/>
      <c r="J38" s="15"/>
      <c r="K38" s="10"/>
      <c r="L38" s="7"/>
    </row>
    <row r="39" spans="1:12">
      <c r="A39" s="6" t="s">
        <v>33</v>
      </c>
      <c r="B39" s="5"/>
      <c r="C39" s="7"/>
      <c r="D39" s="7"/>
      <c r="E39" s="7"/>
      <c r="F39" s="7"/>
      <c r="G39" s="7"/>
      <c r="H39" s="5"/>
      <c r="I39" s="19"/>
      <c r="J39" s="15"/>
      <c r="K39" s="10"/>
      <c r="L39" s="7"/>
    </row>
    <row r="40" spans="1:12">
      <c r="A40" s="6" t="s">
        <v>55</v>
      </c>
      <c r="B40" s="5"/>
      <c r="C40" s="7"/>
      <c r="D40" s="7"/>
      <c r="E40" s="7"/>
      <c r="F40" s="7"/>
      <c r="G40" s="7"/>
      <c r="H40" s="5">
        <v>508701.65</v>
      </c>
      <c r="I40" s="7"/>
      <c r="J40" s="15"/>
      <c r="K40" s="10">
        <v>464201.65</v>
      </c>
      <c r="L40" s="7"/>
    </row>
    <row r="41" spans="1:12">
      <c r="A41" s="6" t="s">
        <v>35</v>
      </c>
      <c r="B41" s="5"/>
      <c r="C41" s="7"/>
      <c r="D41" s="7"/>
      <c r="E41" s="7"/>
      <c r="F41" s="7"/>
      <c r="G41" s="7"/>
      <c r="H41" s="13">
        <f>SUM(H24)</f>
        <v>48500</v>
      </c>
      <c r="I41" s="7"/>
      <c r="J41" s="15"/>
      <c r="K41" s="13">
        <f>SUM(K24)</f>
        <v>44500</v>
      </c>
      <c r="L41" s="7"/>
    </row>
    <row r="42" spans="1:12">
      <c r="A42" s="4" t="s">
        <v>56</v>
      </c>
      <c r="B42" s="5"/>
      <c r="C42" s="7"/>
      <c r="D42" s="7"/>
      <c r="E42" s="7"/>
      <c r="F42" s="7"/>
      <c r="G42" s="7"/>
      <c r="H42" s="2">
        <f>SUM(H40:H41)</f>
        <v>557201.65</v>
      </c>
      <c r="I42" s="7"/>
      <c r="J42" s="15"/>
      <c r="K42" s="29">
        <f>SUM(K40:K41)</f>
        <v>508701.65</v>
      </c>
      <c r="L42" s="7"/>
    </row>
    <row r="43" spans="1:12">
      <c r="A43" s="7"/>
      <c r="B43" s="7"/>
      <c r="C43" s="7"/>
      <c r="D43" s="7"/>
      <c r="E43" s="7"/>
      <c r="F43" s="7"/>
      <c r="G43" s="7"/>
      <c r="H43" s="5"/>
      <c r="I43" s="7"/>
      <c r="J43" s="15"/>
      <c r="K43" s="29"/>
      <c r="L43" s="7"/>
    </row>
    <row r="44" spans="1:12">
      <c r="A44" s="21" t="s">
        <v>37</v>
      </c>
      <c r="B44" s="7"/>
      <c r="C44" s="7"/>
      <c r="D44" s="7"/>
      <c r="E44" s="7"/>
      <c r="F44" s="7"/>
      <c r="G44" s="7"/>
      <c r="H44" s="5"/>
      <c r="I44" s="22" t="s">
        <v>2</v>
      </c>
      <c r="J44" s="15"/>
      <c r="K44" s="10"/>
      <c r="L44" s="7"/>
    </row>
    <row r="45" spans="1:12">
      <c r="A45" s="6" t="s">
        <v>55</v>
      </c>
      <c r="B45" s="7"/>
      <c r="C45" s="7"/>
      <c r="D45" s="7"/>
      <c r="E45" s="7"/>
      <c r="F45" s="7"/>
      <c r="G45" s="8">
        <v>72320.600000000006</v>
      </c>
      <c r="I45" s="19"/>
      <c r="J45" s="10">
        <v>75296.14</v>
      </c>
      <c r="K45" s="10"/>
      <c r="L45" s="7"/>
    </row>
    <row r="46" spans="1:12">
      <c r="A46" s="6" t="s">
        <v>38</v>
      </c>
      <c r="B46" s="5"/>
      <c r="C46" s="5"/>
      <c r="D46" s="5"/>
      <c r="E46" s="5"/>
      <c r="F46" s="5"/>
      <c r="G46" s="8">
        <f>[2]Bilag!$J$98</f>
        <v>-6172.7407815000097</v>
      </c>
      <c r="I46" s="5"/>
      <c r="J46" s="10">
        <f>'[3]bilag 2012'!$N$91</f>
        <v>-3063.9353926999902</v>
      </c>
      <c r="K46" s="15"/>
      <c r="L46" s="7"/>
    </row>
    <row r="47" spans="1:12">
      <c r="A47" s="6" t="s">
        <v>39</v>
      </c>
      <c r="B47" s="5"/>
      <c r="C47" s="5"/>
      <c r="D47" s="5"/>
      <c r="E47" s="5"/>
      <c r="F47" s="5"/>
      <c r="G47" s="8">
        <f>SUM(H25)</f>
        <v>193.01</v>
      </c>
      <c r="H47" s="24">
        <f>SUM(G45:G47)</f>
        <v>66340.869218499996</v>
      </c>
      <c r="I47" s="25"/>
      <c r="J47" s="28">
        <f>SUM(K25)</f>
        <v>88.4</v>
      </c>
      <c r="K47" s="32">
        <f>SUM(J45:J47)</f>
        <v>72320.604607300003</v>
      </c>
      <c r="L47" s="7"/>
    </row>
    <row r="48" spans="1:12">
      <c r="A48" s="4" t="s">
        <v>57</v>
      </c>
      <c r="B48" s="5"/>
      <c r="C48" s="5"/>
      <c r="D48" s="5"/>
      <c r="E48" s="5"/>
      <c r="F48" s="5"/>
      <c r="G48" s="5"/>
      <c r="H48" s="16">
        <f>SUM(H42+H47)</f>
        <v>623542.51921850001</v>
      </c>
      <c r="I48" s="4"/>
      <c r="J48" s="15"/>
      <c r="K48" s="29">
        <f>SUM(K42+K47)</f>
        <v>581022.25460730004</v>
      </c>
      <c r="L48" s="7"/>
    </row>
    <row r="49" spans="1:1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7"/>
    </row>
    <row r="50" spans="1:12">
      <c r="A50" s="33" t="s">
        <v>58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7"/>
    </row>
    <row r="51" spans="1:12">
      <c r="A51" s="6" t="s">
        <v>42</v>
      </c>
      <c r="B51" s="5"/>
      <c r="C51" s="6" t="s">
        <v>43</v>
      </c>
      <c r="D51" s="5"/>
      <c r="E51" s="5"/>
      <c r="F51" s="5"/>
      <c r="G51" s="5"/>
      <c r="H51" s="5"/>
      <c r="I51" s="5"/>
      <c r="J51" s="5"/>
      <c r="K51" s="5"/>
      <c r="L51" s="7"/>
    </row>
    <row r="52" spans="1:12">
      <c r="A52" s="6" t="s">
        <v>44</v>
      </c>
      <c r="B52" s="5"/>
      <c r="C52" s="6" t="s">
        <v>45</v>
      </c>
      <c r="D52" s="5"/>
      <c r="E52" s="5"/>
      <c r="F52" s="5"/>
      <c r="G52" s="5"/>
      <c r="H52" s="5"/>
      <c r="I52" s="5"/>
      <c r="J52" s="5"/>
      <c r="K52" s="5"/>
      <c r="L52" s="7"/>
    </row>
    <row r="53" spans="1:12">
      <c r="A53" s="6"/>
      <c r="B53" s="5"/>
      <c r="C53" s="5"/>
      <c r="D53" s="6"/>
      <c r="E53" s="5"/>
      <c r="F53" s="5"/>
      <c r="G53" s="5"/>
      <c r="H53" s="5"/>
      <c r="I53" s="5"/>
      <c r="J53" s="5"/>
      <c r="K53" s="5"/>
      <c r="L53" s="7"/>
    </row>
    <row r="54" spans="1:1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7"/>
    </row>
    <row r="55" spans="1:12">
      <c r="A55" s="6" t="s">
        <v>46</v>
      </c>
      <c r="B55" s="5"/>
      <c r="C55" s="6" t="s">
        <v>47</v>
      </c>
      <c r="D55" s="5"/>
      <c r="E55" s="5"/>
      <c r="F55" s="6" t="s">
        <v>48</v>
      </c>
      <c r="G55" s="5"/>
      <c r="H55" s="6" t="s">
        <v>49</v>
      </c>
      <c r="I55" s="5"/>
      <c r="J55" s="6" t="s">
        <v>50</v>
      </c>
      <c r="K55" s="5"/>
      <c r="L55" s="7"/>
    </row>
    <row r="56" spans="1:12">
      <c r="A56" s="6" t="s">
        <v>51</v>
      </c>
      <c r="B56" s="5"/>
      <c r="C56" s="6" t="s">
        <v>51</v>
      </c>
      <c r="D56" s="5"/>
      <c r="E56" s="5"/>
      <c r="F56" s="6" t="s">
        <v>51</v>
      </c>
      <c r="G56" s="5"/>
      <c r="H56" s="6" t="s">
        <v>51</v>
      </c>
      <c r="I56" s="5"/>
      <c r="J56" s="6" t="s">
        <v>51</v>
      </c>
      <c r="K56" s="5"/>
      <c r="L56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5"/>
  <sheetViews>
    <sheetView workbookViewId="0">
      <selection activeCell="E1" sqref="A1:E1"/>
    </sheetView>
  </sheetViews>
  <sheetFormatPr defaultRowHeight="15"/>
  <cols>
    <col min="8" max="8" width="14.5703125" bestFit="1" customWidth="1"/>
    <col min="10" max="10" width="11" customWidth="1"/>
  </cols>
  <sheetData>
    <row r="1" spans="1:11" ht="18">
      <c r="A1" s="34" t="s">
        <v>0</v>
      </c>
    </row>
    <row r="2" spans="1:11" ht="15.75">
      <c r="A2" s="35" t="s">
        <v>59</v>
      </c>
      <c r="H2" s="36">
        <v>2012</v>
      </c>
      <c r="J2" s="36">
        <v>2011</v>
      </c>
    </row>
    <row r="3" spans="1:11">
      <c r="B3" s="37" t="s">
        <v>41</v>
      </c>
    </row>
    <row r="4" spans="1:11">
      <c r="A4" s="38" t="s">
        <v>3</v>
      </c>
    </row>
    <row r="6" spans="1:11">
      <c r="A6" t="s">
        <v>4</v>
      </c>
      <c r="D6" s="39" t="s">
        <v>5</v>
      </c>
      <c r="H6" s="40">
        <v>237300</v>
      </c>
      <c r="J6" s="40">
        <v>235200</v>
      </c>
    </row>
    <row r="7" spans="1:11">
      <c r="A7" s="39" t="s">
        <v>60</v>
      </c>
      <c r="D7" s="39"/>
      <c r="H7" s="41" t="s">
        <v>41</v>
      </c>
      <c r="J7" s="40">
        <v>4000</v>
      </c>
      <c r="K7" s="39" t="s">
        <v>41</v>
      </c>
    </row>
    <row r="8" spans="1:11">
      <c r="A8" s="39" t="s">
        <v>53</v>
      </c>
      <c r="D8" s="39"/>
      <c r="H8" s="40">
        <v>2100</v>
      </c>
      <c r="I8" s="42"/>
      <c r="J8" s="40">
        <v>-2100</v>
      </c>
      <c r="K8" s="43"/>
    </row>
    <row r="9" spans="1:11">
      <c r="A9" s="39" t="s">
        <v>61</v>
      </c>
      <c r="D9" s="39"/>
      <c r="H9" s="40">
        <v>0</v>
      </c>
      <c r="I9" s="42"/>
      <c r="J9" s="40"/>
      <c r="K9" s="43"/>
    </row>
    <row r="10" spans="1:11">
      <c r="A10" t="s">
        <v>9</v>
      </c>
      <c r="H10" s="40">
        <f>'[3]bilag 2012'!$J$26</f>
        <v>13519.53</v>
      </c>
      <c r="J10" s="40">
        <v>14760.68</v>
      </c>
    </row>
    <row r="11" spans="1:11">
      <c r="H11" s="40"/>
    </row>
    <row r="12" spans="1:11">
      <c r="A12" t="s">
        <v>10</v>
      </c>
      <c r="H12" s="44">
        <f>SUM(H6:H11)</f>
        <v>252919.53</v>
      </c>
      <c r="J12" s="44">
        <f>SUM(J6:J11)</f>
        <v>251860.68</v>
      </c>
    </row>
    <row r="13" spans="1:11">
      <c r="H13" s="40"/>
    </row>
    <row r="14" spans="1:11">
      <c r="A14" s="38" t="s">
        <v>11</v>
      </c>
      <c r="H14" s="40"/>
    </row>
    <row r="15" spans="1:11">
      <c r="H15" s="40"/>
    </row>
    <row r="16" spans="1:11">
      <c r="A16" t="s">
        <v>12</v>
      </c>
      <c r="H16" s="41">
        <f>'[3]bilag 2012'!$B$26</f>
        <v>172898.97</v>
      </c>
      <c r="J16" s="40">
        <v>154411.39000000001</v>
      </c>
    </row>
    <row r="17" spans="1:10">
      <c r="A17" t="s">
        <v>13</v>
      </c>
      <c r="H17" s="40">
        <f>'[3]bilag 2012'!$E$3</f>
        <v>2668.75</v>
      </c>
      <c r="J17" s="41">
        <v>16543.75</v>
      </c>
    </row>
    <row r="18" spans="1:10">
      <c r="A18" t="s">
        <v>14</v>
      </c>
      <c r="H18" s="40">
        <f>'[3]bilag 2012'!$G$26</f>
        <v>12362.3</v>
      </c>
      <c r="J18" s="39">
        <v>8995.4599999999991</v>
      </c>
    </row>
    <row r="19" spans="1:10">
      <c r="A19" t="s">
        <v>15</v>
      </c>
      <c r="H19" s="41">
        <v>10180</v>
      </c>
      <c r="J19" s="41">
        <v>8385</v>
      </c>
    </row>
    <row r="20" spans="1:10">
      <c r="A20" t="s">
        <v>16</v>
      </c>
      <c r="H20" s="40">
        <f>'[3]bilag 2012'!$G$36</f>
        <v>5921</v>
      </c>
      <c r="J20" s="41">
        <v>6948</v>
      </c>
    </row>
    <row r="21" spans="1:10">
      <c r="A21" t="s">
        <v>62</v>
      </c>
      <c r="H21" s="40">
        <v>0</v>
      </c>
      <c r="J21" s="41">
        <v>1447.2</v>
      </c>
    </row>
    <row r="22" spans="1:10">
      <c r="A22" t="s">
        <v>17</v>
      </c>
      <c r="H22" s="40">
        <f>'[3]bilag 2012'!$E$46</f>
        <v>1885.35</v>
      </c>
      <c r="J22" s="41">
        <v>712.34</v>
      </c>
    </row>
    <row r="23" spans="1:10">
      <c r="A23" t="s">
        <v>18</v>
      </c>
      <c r="H23" s="40">
        <v>1507</v>
      </c>
      <c r="J23" s="41">
        <v>1498</v>
      </c>
    </row>
    <row r="24" spans="1:10">
      <c r="A24" t="s">
        <v>19</v>
      </c>
      <c r="H24" s="40">
        <v>450</v>
      </c>
      <c r="J24" s="41">
        <v>450</v>
      </c>
    </row>
    <row r="25" spans="1:10">
      <c r="A25" t="s">
        <v>20</v>
      </c>
      <c r="H25" s="40">
        <f>'[3]bilag 2012'!$E$59</f>
        <v>457.76</v>
      </c>
      <c r="J25" s="41">
        <v>2906.34</v>
      </c>
    </row>
    <row r="26" spans="1:10">
      <c r="A26" s="39" t="s">
        <v>21</v>
      </c>
      <c r="H26" s="40">
        <v>0</v>
      </c>
      <c r="J26" s="40">
        <v>0</v>
      </c>
    </row>
    <row r="27" spans="1:10">
      <c r="A27" s="39" t="s">
        <v>22</v>
      </c>
      <c r="H27" s="40">
        <v>0</v>
      </c>
      <c r="J27" s="40">
        <v>0</v>
      </c>
    </row>
    <row r="28" spans="1:10">
      <c r="A28" s="39" t="s">
        <v>23</v>
      </c>
      <c r="H28" s="40">
        <v>0</v>
      </c>
      <c r="J28" s="40">
        <v>0</v>
      </c>
    </row>
    <row r="29" spans="1:10">
      <c r="A29" s="39" t="s">
        <v>24</v>
      </c>
      <c r="H29" s="40">
        <v>44500</v>
      </c>
      <c r="J29" s="41">
        <v>50000</v>
      </c>
    </row>
    <row r="30" spans="1:10">
      <c r="A30" t="s">
        <v>25</v>
      </c>
      <c r="H30" s="41">
        <v>88.4</v>
      </c>
      <c r="J30" s="41">
        <v>-436.8</v>
      </c>
    </row>
    <row r="31" spans="1:10">
      <c r="H31" s="40"/>
      <c r="J31" s="40"/>
    </row>
    <row r="32" spans="1:10">
      <c r="A32" t="s">
        <v>10</v>
      </c>
      <c r="H32" s="44">
        <f>SUM(H16:H30)</f>
        <v>252919.53</v>
      </c>
      <c r="J32" s="44">
        <f>SUM(J16:J31)</f>
        <v>251860.68000000002</v>
      </c>
    </row>
    <row r="33" spans="1:10">
      <c r="H33" s="40"/>
    </row>
    <row r="34" spans="1:10">
      <c r="A34" s="39" t="s">
        <v>63</v>
      </c>
      <c r="H34" s="40"/>
    </row>
    <row r="35" spans="1:10">
      <c r="H35" s="40"/>
    </row>
    <row r="36" spans="1:10">
      <c r="A36" s="38" t="s">
        <v>27</v>
      </c>
      <c r="H36" s="40"/>
    </row>
    <row r="37" spans="1:10">
      <c r="A37" s="38"/>
      <c r="H37" s="40"/>
    </row>
    <row r="38" spans="1:10">
      <c r="A38" t="s">
        <v>28</v>
      </c>
      <c r="H38" s="40">
        <v>0</v>
      </c>
      <c r="J38" s="40">
        <v>102.5</v>
      </c>
    </row>
    <row r="39" spans="1:10">
      <c r="A39" t="s">
        <v>29</v>
      </c>
      <c r="H39" s="40">
        <v>274082.3</v>
      </c>
      <c r="J39" s="45">
        <v>342422.8</v>
      </c>
    </row>
    <row r="40" spans="1:10">
      <c r="A40" t="s">
        <v>30</v>
      </c>
      <c r="C40" s="46"/>
      <c r="H40" s="40">
        <f>'[3]konto 2012'!$E$103</f>
        <v>155105.18000000005</v>
      </c>
      <c r="J40" s="40">
        <v>35583.800000000003</v>
      </c>
    </row>
    <row r="41" spans="1:10">
      <c r="A41" t="s">
        <v>31</v>
      </c>
      <c r="H41" s="40">
        <f>'[3]bilag 2012'!$M$91</f>
        <v>151834.74553100002</v>
      </c>
      <c r="J41">
        <v>161388.66</v>
      </c>
    </row>
    <row r="42" spans="1:10">
      <c r="A42" s="36" t="s">
        <v>10</v>
      </c>
      <c r="H42" s="44">
        <f>SUM(H38:H41)</f>
        <v>581022.22553100006</v>
      </c>
      <c r="J42" s="44">
        <f>SUM(J38:J41)</f>
        <v>539497.76</v>
      </c>
    </row>
    <row r="43" spans="1:10">
      <c r="A43" s="36"/>
      <c r="H43" s="40"/>
    </row>
    <row r="44" spans="1:10">
      <c r="A44" s="38" t="s">
        <v>32</v>
      </c>
      <c r="H44" s="40"/>
    </row>
    <row r="45" spans="1:10">
      <c r="A45" s="38"/>
      <c r="H45" s="40"/>
    </row>
    <row r="46" spans="1:10">
      <c r="A46" t="s">
        <v>33</v>
      </c>
      <c r="H46" s="40"/>
      <c r="I46" s="40"/>
      <c r="J46" s="40"/>
    </row>
    <row r="47" spans="1:10">
      <c r="A47" s="39" t="s">
        <v>64</v>
      </c>
      <c r="H47" s="40">
        <v>464201.65</v>
      </c>
      <c r="J47">
        <v>414201.65</v>
      </c>
    </row>
    <row r="48" spans="1:10">
      <c r="A48" t="s">
        <v>35</v>
      </c>
      <c r="H48" s="40">
        <f>SUM(H29)</f>
        <v>44500</v>
      </c>
      <c r="J48" s="40">
        <v>50000</v>
      </c>
    </row>
    <row r="49" spans="1:11">
      <c r="A49" t="s">
        <v>36</v>
      </c>
      <c r="H49" s="44">
        <f>SUM(H47:H48)</f>
        <v>508701.65</v>
      </c>
      <c r="J49" s="36">
        <f>SUM(J47:J48)</f>
        <v>464201.65</v>
      </c>
    </row>
    <row r="50" spans="1:11">
      <c r="H50" s="44"/>
      <c r="J50" s="36"/>
    </row>
    <row r="51" spans="1:11">
      <c r="A51" s="38" t="s">
        <v>37</v>
      </c>
      <c r="H51" s="40"/>
      <c r="I51" t="s">
        <v>41</v>
      </c>
    </row>
    <row r="52" spans="1:11">
      <c r="A52" s="38"/>
      <c r="H52" s="40"/>
    </row>
    <row r="53" spans="1:11">
      <c r="A53" s="39" t="s">
        <v>64</v>
      </c>
      <c r="G53" s="40">
        <v>75296.14</v>
      </c>
      <c r="H53" s="40"/>
      <c r="I53" s="40">
        <v>68830.3</v>
      </c>
      <c r="K53" s="40"/>
    </row>
    <row r="54" spans="1:11">
      <c r="A54" t="s">
        <v>38</v>
      </c>
      <c r="G54" s="40">
        <f>'[3]bilag 2012'!$N$91</f>
        <v>-3063.9353926999902</v>
      </c>
      <c r="I54">
        <v>5820.64</v>
      </c>
    </row>
    <row r="55" spans="1:11">
      <c r="A55" t="s">
        <v>39</v>
      </c>
      <c r="G55" s="41">
        <f>SUM(H30)</f>
        <v>88.4</v>
      </c>
      <c r="H55" s="32">
        <f>SUM(G53:G55)</f>
        <v>72320.604607300003</v>
      </c>
      <c r="I55" s="40">
        <v>645.20000000000005</v>
      </c>
      <c r="J55" s="36">
        <v>75296.14</v>
      </c>
      <c r="K55" s="40"/>
    </row>
    <row r="56" spans="1:11">
      <c r="A56" t="s">
        <v>65</v>
      </c>
      <c r="H56" s="44">
        <f>SUM(H49+H55)</f>
        <v>581022.25460730004</v>
      </c>
      <c r="I56" s="36"/>
      <c r="J56" s="47">
        <v>539497.79</v>
      </c>
      <c r="K56" s="29"/>
    </row>
    <row r="58" spans="1:11">
      <c r="I58" s="48" t="s">
        <v>66</v>
      </c>
      <c r="K58" s="49" t="s">
        <v>41</v>
      </c>
    </row>
    <row r="59" spans="1:11">
      <c r="B59" s="39" t="s">
        <v>41</v>
      </c>
    </row>
    <row r="60" spans="1:11">
      <c r="A60" t="s">
        <v>42</v>
      </c>
      <c r="C60" t="s">
        <v>43</v>
      </c>
    </row>
    <row r="61" spans="1:11">
      <c r="A61" s="39" t="s">
        <v>44</v>
      </c>
      <c r="C61" s="39" t="s">
        <v>45</v>
      </c>
    </row>
    <row r="62" spans="1:11">
      <c r="A62" s="39"/>
      <c r="D62" s="39"/>
    </row>
    <row r="64" spans="1:11">
      <c r="A64" s="39" t="s">
        <v>67</v>
      </c>
      <c r="C64" s="39" t="s">
        <v>47</v>
      </c>
      <c r="F64" s="39" t="s">
        <v>48</v>
      </c>
      <c r="H64" s="39" t="s">
        <v>49</v>
      </c>
      <c r="J64" s="39" t="s">
        <v>50</v>
      </c>
    </row>
    <row r="65" spans="1:10">
      <c r="A65" s="39" t="s">
        <v>51</v>
      </c>
      <c r="C65" s="39" t="s">
        <v>51</v>
      </c>
      <c r="F65" s="39" t="s">
        <v>51</v>
      </c>
      <c r="H65" s="39" t="s">
        <v>51</v>
      </c>
      <c r="J65" s="39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4"/>
  <sheetViews>
    <sheetView workbookViewId="0">
      <selection sqref="A1:K65"/>
    </sheetView>
  </sheetViews>
  <sheetFormatPr defaultRowHeight="15"/>
  <cols>
    <col min="8" max="8" width="14.5703125" bestFit="1" customWidth="1"/>
    <col min="10" max="10" width="10.28515625" customWidth="1"/>
  </cols>
  <sheetData>
    <row r="1" spans="1:11" ht="18">
      <c r="A1" s="34" t="s">
        <v>0</v>
      </c>
    </row>
    <row r="2" spans="1:11" ht="15.75">
      <c r="A2" s="35" t="s">
        <v>68</v>
      </c>
      <c r="H2" s="36">
        <v>2011</v>
      </c>
      <c r="J2" s="36">
        <v>2010</v>
      </c>
    </row>
    <row r="3" spans="1:11">
      <c r="B3" s="37" t="s">
        <v>41</v>
      </c>
    </row>
    <row r="4" spans="1:11">
      <c r="A4" s="38" t="s">
        <v>3</v>
      </c>
    </row>
    <row r="6" spans="1:11">
      <c r="A6" t="s">
        <v>4</v>
      </c>
      <c r="D6" s="39" t="s">
        <v>5</v>
      </c>
      <c r="H6" s="40">
        <v>237300</v>
      </c>
      <c r="J6" s="40">
        <v>226000</v>
      </c>
    </row>
    <row r="7" spans="1:11">
      <c r="A7" s="39" t="s">
        <v>60</v>
      </c>
      <c r="D7" s="39" t="s">
        <v>69</v>
      </c>
      <c r="H7" s="40">
        <v>4000</v>
      </c>
      <c r="J7" s="40">
        <v>4000</v>
      </c>
    </row>
    <row r="8" spans="1:11">
      <c r="A8" s="39" t="s">
        <v>70</v>
      </c>
      <c r="D8" s="39" t="s">
        <v>71</v>
      </c>
      <c r="H8" s="40">
        <v>-2100</v>
      </c>
      <c r="I8" s="42" t="s">
        <v>41</v>
      </c>
      <c r="J8" s="40">
        <v>-4000</v>
      </c>
      <c r="K8" s="43"/>
    </row>
    <row r="9" spans="1:11">
      <c r="A9" t="s">
        <v>9</v>
      </c>
      <c r="H9" s="40">
        <v>14760.68</v>
      </c>
      <c r="J9" s="40">
        <v>13213.02</v>
      </c>
    </row>
    <row r="11" spans="1:11">
      <c r="A11" t="s">
        <v>10</v>
      </c>
      <c r="H11" s="44">
        <f>SUM(H6:H10)</f>
        <v>253960.68</v>
      </c>
      <c r="J11" s="44">
        <f>SUM(J6:J10)</f>
        <v>239213.02</v>
      </c>
    </row>
    <row r="13" spans="1:11">
      <c r="A13" s="38" t="s">
        <v>11</v>
      </c>
    </row>
    <row r="15" spans="1:11">
      <c r="A15" t="s">
        <v>12</v>
      </c>
      <c r="H15" s="40">
        <v>155411.39000000001</v>
      </c>
      <c r="J15" s="40">
        <v>130414.88</v>
      </c>
    </row>
    <row r="16" spans="1:11">
      <c r="A16" t="s">
        <v>13</v>
      </c>
      <c r="H16" s="41">
        <v>16543.75</v>
      </c>
      <c r="J16" s="41">
        <v>24675</v>
      </c>
    </row>
    <row r="17" spans="1:10">
      <c r="A17" t="s">
        <v>14</v>
      </c>
      <c r="H17" s="39">
        <v>8995.4599999999991</v>
      </c>
      <c r="J17" s="39">
        <v>36152.99</v>
      </c>
    </row>
    <row r="18" spans="1:10">
      <c r="A18" t="s">
        <v>15</v>
      </c>
      <c r="H18" s="41">
        <v>8385</v>
      </c>
      <c r="J18" s="41">
        <v>7325</v>
      </c>
    </row>
    <row r="19" spans="1:10">
      <c r="A19" t="s">
        <v>16</v>
      </c>
      <c r="H19" s="41">
        <v>6948</v>
      </c>
      <c r="J19" s="41">
        <v>6606.15</v>
      </c>
    </row>
    <row r="20" spans="1:10">
      <c r="A20" t="s">
        <v>62</v>
      </c>
      <c r="H20" s="41">
        <v>1447.2</v>
      </c>
      <c r="J20" s="41">
        <v>1053.53</v>
      </c>
    </row>
    <row r="21" spans="1:10">
      <c r="A21" t="s">
        <v>17</v>
      </c>
      <c r="H21" s="41">
        <v>712.34</v>
      </c>
      <c r="J21" s="41">
        <v>363.25</v>
      </c>
    </row>
    <row r="22" spans="1:10">
      <c r="A22" t="s">
        <v>18</v>
      </c>
      <c r="H22" s="41">
        <v>1498</v>
      </c>
      <c r="J22" s="41">
        <v>1319</v>
      </c>
    </row>
    <row r="23" spans="1:10">
      <c r="A23" t="s">
        <v>19</v>
      </c>
      <c r="H23" s="41">
        <v>450</v>
      </c>
      <c r="J23" s="41">
        <v>400</v>
      </c>
    </row>
    <row r="24" spans="1:10">
      <c r="A24" t="s">
        <v>20</v>
      </c>
      <c r="H24" s="41">
        <v>2924.34</v>
      </c>
      <c r="J24" s="41">
        <v>3320</v>
      </c>
    </row>
    <row r="25" spans="1:10">
      <c r="A25" s="39" t="s">
        <v>21</v>
      </c>
      <c r="H25" s="40">
        <v>0</v>
      </c>
      <c r="J25" s="40">
        <v>4750</v>
      </c>
    </row>
    <row r="26" spans="1:10">
      <c r="A26" s="27" t="s">
        <v>72</v>
      </c>
      <c r="H26" s="40">
        <v>0</v>
      </c>
      <c r="J26" s="50">
        <v>24198.75</v>
      </c>
    </row>
    <row r="27" spans="1:10">
      <c r="A27" s="39" t="s">
        <v>22</v>
      </c>
      <c r="H27" s="40">
        <v>0</v>
      </c>
      <c r="J27" s="40">
        <v>0</v>
      </c>
    </row>
    <row r="28" spans="1:10">
      <c r="A28" s="39" t="s">
        <v>23</v>
      </c>
      <c r="H28" s="40">
        <v>0</v>
      </c>
      <c r="J28" s="40">
        <v>0</v>
      </c>
    </row>
    <row r="29" spans="1:10">
      <c r="A29" s="39" t="s">
        <v>24</v>
      </c>
      <c r="H29" s="41">
        <v>50000</v>
      </c>
      <c r="J29" s="40">
        <v>0</v>
      </c>
    </row>
    <row r="30" spans="1:10">
      <c r="A30" t="s">
        <v>25</v>
      </c>
      <c r="H30" s="41">
        <v>645.20000000000005</v>
      </c>
      <c r="J30" s="41">
        <v>-1365.53</v>
      </c>
    </row>
    <row r="31" spans="1:10">
      <c r="H31" s="40"/>
    </row>
    <row r="32" spans="1:10">
      <c r="A32" t="s">
        <v>10</v>
      </c>
      <c r="H32" s="44">
        <f>SUM(H15:H31)</f>
        <v>253960.68000000002</v>
      </c>
      <c r="J32" s="44">
        <f>SUM(J15:J31)</f>
        <v>239213.02</v>
      </c>
    </row>
    <row r="34" spans="1:10">
      <c r="A34" s="51" t="s">
        <v>73</v>
      </c>
    </row>
    <row r="36" spans="1:10">
      <c r="A36" s="38" t="s">
        <v>27</v>
      </c>
    </row>
    <row r="37" spans="1:10">
      <c r="A37" s="38"/>
    </row>
    <row r="38" spans="1:10">
      <c r="A38" t="s">
        <v>28</v>
      </c>
      <c r="H38" s="40">
        <v>102.5</v>
      </c>
      <c r="J38" s="40">
        <v>152.5</v>
      </c>
    </row>
    <row r="39" spans="1:10">
      <c r="A39" t="s">
        <v>29</v>
      </c>
      <c r="H39" s="45">
        <v>342422.8</v>
      </c>
      <c r="J39" s="41">
        <v>210235.62</v>
      </c>
    </row>
    <row r="40" spans="1:10">
      <c r="A40" t="s">
        <v>30</v>
      </c>
      <c r="C40" s="46"/>
      <c r="H40" s="40">
        <v>35583.800000000003</v>
      </c>
      <c r="J40">
        <v>36239.82</v>
      </c>
    </row>
    <row r="41" spans="1:10">
      <c r="A41" t="s">
        <v>31</v>
      </c>
      <c r="H41">
        <v>161388.66</v>
      </c>
      <c r="J41">
        <v>236403.99</v>
      </c>
    </row>
    <row r="42" spans="1:10">
      <c r="A42" s="36" t="s">
        <v>10</v>
      </c>
      <c r="H42" s="44">
        <f>SUM(H38:H41)</f>
        <v>539497.76</v>
      </c>
      <c r="J42" s="44">
        <f>SUM(J38:J41)</f>
        <v>483031.93</v>
      </c>
    </row>
    <row r="43" spans="1:10">
      <c r="A43" s="36"/>
      <c r="J43" s="44"/>
    </row>
    <row r="44" spans="1:10">
      <c r="A44" s="38" t="s">
        <v>32</v>
      </c>
    </row>
    <row r="45" spans="1:10">
      <c r="A45" s="38"/>
    </row>
    <row r="46" spans="1:10">
      <c r="A46" t="s">
        <v>33</v>
      </c>
      <c r="H46" s="40"/>
      <c r="I46" s="40"/>
    </row>
    <row r="47" spans="1:10">
      <c r="A47" s="39" t="s">
        <v>74</v>
      </c>
      <c r="H47">
        <v>414201.65</v>
      </c>
      <c r="J47">
        <v>414201.65</v>
      </c>
    </row>
    <row r="48" spans="1:10">
      <c r="A48" t="s">
        <v>35</v>
      </c>
      <c r="H48" s="40">
        <v>50000</v>
      </c>
      <c r="J48" s="41">
        <v>0</v>
      </c>
    </row>
    <row r="49" spans="1:11">
      <c r="A49" t="s">
        <v>36</v>
      </c>
      <c r="H49" s="36">
        <f>SUM(H47:H48)</f>
        <v>464201.65</v>
      </c>
      <c r="J49" s="36">
        <f>SUM(J47:J48)</f>
        <v>414201.65</v>
      </c>
    </row>
    <row r="50" spans="1:11">
      <c r="H50" s="36"/>
      <c r="J50" s="36"/>
    </row>
    <row r="51" spans="1:11">
      <c r="A51" s="38" t="s">
        <v>37</v>
      </c>
      <c r="I51" t="s">
        <v>41</v>
      </c>
    </row>
    <row r="52" spans="1:11">
      <c r="A52" s="38"/>
    </row>
    <row r="53" spans="1:11">
      <c r="A53" s="39" t="s">
        <v>74</v>
      </c>
      <c r="G53" s="40">
        <v>68830.3</v>
      </c>
      <c r="H53" s="40"/>
      <c r="I53" s="40">
        <v>64478.69</v>
      </c>
      <c r="K53" s="40" t="s">
        <v>41</v>
      </c>
    </row>
    <row r="54" spans="1:11">
      <c r="A54" t="s">
        <v>38</v>
      </c>
      <c r="G54">
        <v>5820.64</v>
      </c>
      <c r="I54">
        <v>5717.14</v>
      </c>
    </row>
    <row r="55" spans="1:11">
      <c r="A55" t="s">
        <v>39</v>
      </c>
      <c r="G55" s="41">
        <v>645.20000000000005</v>
      </c>
      <c r="H55" s="52">
        <f>SUM(G53+G54+G55)</f>
        <v>75296.14</v>
      </c>
      <c r="I55" s="41">
        <v>-1365.53</v>
      </c>
      <c r="J55" s="40">
        <v>68830.3</v>
      </c>
      <c r="K55" s="40"/>
    </row>
    <row r="56" spans="1:11">
      <c r="A56" t="s">
        <v>65</v>
      </c>
      <c r="H56" s="44">
        <f>SUM(H49+H55)</f>
        <v>539497.79</v>
      </c>
      <c r="J56" s="47">
        <f>SUM(J49:J55)</f>
        <v>483031.95</v>
      </c>
      <c r="K56" s="29"/>
    </row>
    <row r="58" spans="1:11">
      <c r="I58" s="48" t="s">
        <v>75</v>
      </c>
    </row>
    <row r="59" spans="1:11">
      <c r="A59" t="s">
        <v>42</v>
      </c>
      <c r="C59" t="s">
        <v>43</v>
      </c>
    </row>
    <row r="60" spans="1:11">
      <c r="A60" s="39" t="s">
        <v>44</v>
      </c>
      <c r="C60" s="39" t="s">
        <v>45</v>
      </c>
    </row>
    <row r="61" spans="1:11">
      <c r="A61" s="39"/>
      <c r="D61" s="39"/>
    </row>
    <row r="63" spans="1:11">
      <c r="A63" s="39" t="s">
        <v>67</v>
      </c>
      <c r="C63" s="39" t="s">
        <v>47</v>
      </c>
      <c r="F63" s="39" t="s">
        <v>48</v>
      </c>
      <c r="H63" s="39" t="s">
        <v>49</v>
      </c>
      <c r="J63" s="39" t="s">
        <v>50</v>
      </c>
    </row>
    <row r="64" spans="1:11">
      <c r="A64" s="39" t="s">
        <v>51</v>
      </c>
      <c r="C64" s="39" t="s">
        <v>51</v>
      </c>
      <c r="F64" s="39" t="s">
        <v>51</v>
      </c>
      <c r="H64" s="39" t="s">
        <v>51</v>
      </c>
      <c r="J64" s="39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7"/>
  <sheetViews>
    <sheetView tabSelected="1" workbookViewId="0">
      <selection activeCell="L23" sqref="L23"/>
    </sheetView>
  </sheetViews>
  <sheetFormatPr defaultRowHeight="15"/>
  <cols>
    <col min="7" max="7" width="4.7109375" customWidth="1"/>
    <col min="8" max="8" width="10.42578125" customWidth="1"/>
    <col min="9" max="9" width="10.5703125" customWidth="1"/>
    <col min="10" max="10" width="9.5703125" customWidth="1"/>
    <col min="11" max="11" width="12.85546875" customWidth="1"/>
  </cols>
  <sheetData>
    <row r="1" spans="1:11" ht="19.5">
      <c r="A1" s="53" t="s">
        <v>0</v>
      </c>
    </row>
    <row r="2" spans="1:11" ht="15.75">
      <c r="A2" s="54" t="s">
        <v>76</v>
      </c>
      <c r="H2" s="36">
        <v>2010</v>
      </c>
      <c r="K2" s="36">
        <v>2009</v>
      </c>
    </row>
    <row r="3" spans="1:11">
      <c r="B3" s="37" t="s">
        <v>41</v>
      </c>
    </row>
    <row r="4" spans="1:11">
      <c r="A4" s="38" t="s">
        <v>3</v>
      </c>
    </row>
    <row r="6" spans="1:11">
      <c r="A6" t="s">
        <v>4</v>
      </c>
      <c r="D6" s="39" t="s">
        <v>77</v>
      </c>
      <c r="H6" s="40">
        <v>226000</v>
      </c>
      <c r="K6" s="40">
        <v>226000</v>
      </c>
    </row>
    <row r="7" spans="1:11">
      <c r="A7" s="39" t="s">
        <v>78</v>
      </c>
      <c r="D7" s="39" t="s">
        <v>79</v>
      </c>
      <c r="H7" s="40">
        <v>4000</v>
      </c>
      <c r="K7" s="40">
        <v>-4000</v>
      </c>
    </row>
    <row r="8" spans="1:11">
      <c r="A8" s="39" t="s">
        <v>80</v>
      </c>
      <c r="D8" s="39" t="s">
        <v>79</v>
      </c>
      <c r="H8" s="40">
        <v>-4000</v>
      </c>
      <c r="K8" s="40">
        <v>3400</v>
      </c>
    </row>
    <row r="9" spans="1:11">
      <c r="A9" t="s">
        <v>9</v>
      </c>
      <c r="H9" s="40">
        <v>13213.02</v>
      </c>
      <c r="K9">
        <v>12523.35</v>
      </c>
    </row>
    <row r="11" spans="1:11">
      <c r="A11" t="s">
        <v>10</v>
      </c>
      <c r="H11" s="44">
        <f>SUM(H6:H10)</f>
        <v>239213.02</v>
      </c>
      <c r="K11" s="36">
        <f>SUM(K6:K10)</f>
        <v>237923.35</v>
      </c>
    </row>
    <row r="13" spans="1:11">
      <c r="A13" s="38" t="s">
        <v>11</v>
      </c>
    </row>
    <row r="15" spans="1:11">
      <c r="A15" t="s">
        <v>12</v>
      </c>
      <c r="H15" s="40">
        <v>130414.88</v>
      </c>
      <c r="K15" s="40">
        <v>140612.5</v>
      </c>
    </row>
    <row r="16" spans="1:11">
      <c r="A16" t="s">
        <v>13</v>
      </c>
      <c r="H16" s="41">
        <v>24675</v>
      </c>
      <c r="K16" s="41">
        <v>4093.75</v>
      </c>
    </row>
    <row r="17" spans="1:11">
      <c r="A17" t="s">
        <v>14</v>
      </c>
      <c r="H17" s="39">
        <v>36152.99</v>
      </c>
      <c r="K17" s="41">
        <v>16245.55</v>
      </c>
    </row>
    <row r="18" spans="1:11">
      <c r="A18" t="s">
        <v>15</v>
      </c>
      <c r="H18" s="41">
        <v>7325</v>
      </c>
      <c r="K18" s="41">
        <v>6430</v>
      </c>
    </row>
    <row r="19" spans="1:11">
      <c r="A19" t="s">
        <v>16</v>
      </c>
      <c r="H19" s="41">
        <v>6606.15</v>
      </c>
      <c r="K19" s="41">
        <v>2868</v>
      </c>
    </row>
    <row r="20" spans="1:11">
      <c r="A20" t="s">
        <v>62</v>
      </c>
      <c r="H20" s="41">
        <v>1053.53</v>
      </c>
      <c r="K20" s="41">
        <v>1441.23</v>
      </c>
    </row>
    <row r="21" spans="1:11">
      <c r="A21" t="s">
        <v>17</v>
      </c>
      <c r="H21" s="41">
        <v>363.25</v>
      </c>
      <c r="K21" s="41">
        <v>1289.43</v>
      </c>
    </row>
    <row r="22" spans="1:11">
      <c r="A22" t="s">
        <v>18</v>
      </c>
      <c r="H22" s="41">
        <v>1319</v>
      </c>
      <c r="K22" s="41">
        <v>1268.25</v>
      </c>
    </row>
    <row r="23" spans="1:11">
      <c r="A23" t="s">
        <v>19</v>
      </c>
      <c r="H23" s="41">
        <v>400</v>
      </c>
      <c r="K23" s="41">
        <v>400</v>
      </c>
    </row>
    <row r="24" spans="1:11">
      <c r="A24" t="s">
        <v>20</v>
      </c>
      <c r="H24" s="41">
        <v>3320</v>
      </c>
      <c r="K24" s="41">
        <v>1359.5</v>
      </c>
    </row>
    <row r="25" spans="1:11">
      <c r="A25" s="39" t="s">
        <v>21</v>
      </c>
      <c r="H25" s="40">
        <v>4750</v>
      </c>
      <c r="K25" s="40">
        <v>0</v>
      </c>
    </row>
    <row r="26" spans="1:11">
      <c r="A26" s="39" t="s">
        <v>72</v>
      </c>
      <c r="H26" s="40">
        <v>24198.75</v>
      </c>
      <c r="K26" s="40">
        <v>0</v>
      </c>
    </row>
    <row r="27" spans="1:11">
      <c r="A27" s="39" t="s">
        <v>22</v>
      </c>
      <c r="H27" s="40">
        <v>0</v>
      </c>
      <c r="K27" s="40">
        <v>0</v>
      </c>
    </row>
    <row r="28" spans="1:11">
      <c r="A28" s="39" t="s">
        <v>23</v>
      </c>
      <c r="H28" s="40">
        <v>0</v>
      </c>
      <c r="K28" s="40">
        <v>0</v>
      </c>
    </row>
    <row r="29" spans="1:11">
      <c r="A29" s="39" t="s">
        <v>24</v>
      </c>
      <c r="H29" s="40">
        <v>0</v>
      </c>
      <c r="K29" s="40">
        <v>65000</v>
      </c>
    </row>
    <row r="30" spans="1:11">
      <c r="A30" t="s">
        <v>25</v>
      </c>
      <c r="H30" s="41">
        <v>-1365.53</v>
      </c>
      <c r="K30" s="41">
        <v>-3084.86</v>
      </c>
    </row>
    <row r="31" spans="1:11">
      <c r="K31" s="41"/>
    </row>
    <row r="32" spans="1:11">
      <c r="A32" t="s">
        <v>10</v>
      </c>
      <c r="H32" s="44">
        <f>SUM(H15:H31)</f>
        <v>239213.02</v>
      </c>
      <c r="K32" s="44">
        <f>SUM(K15:K30)</f>
        <v>237923.35</v>
      </c>
    </row>
    <row r="33" spans="1:11">
      <c r="K33" s="41"/>
    </row>
    <row r="34" spans="1:11">
      <c r="A34" s="51" t="s">
        <v>73</v>
      </c>
    </row>
    <row r="36" spans="1:11">
      <c r="A36" s="38" t="s">
        <v>27</v>
      </c>
    </row>
    <row r="37" spans="1:11">
      <c r="A37" t="s">
        <v>28</v>
      </c>
      <c r="H37" s="40">
        <v>152.5</v>
      </c>
      <c r="K37" s="40">
        <v>121.5</v>
      </c>
    </row>
    <row r="38" spans="1:11">
      <c r="A38" t="s">
        <v>29</v>
      </c>
      <c r="H38" s="41">
        <v>210235.62</v>
      </c>
      <c r="K38" s="40">
        <v>175000</v>
      </c>
    </row>
    <row r="39" spans="1:11">
      <c r="A39" t="s">
        <v>30</v>
      </c>
      <c r="C39" s="46"/>
      <c r="H39">
        <v>36239.82</v>
      </c>
      <c r="K39">
        <v>52840.84</v>
      </c>
    </row>
    <row r="40" spans="1:11">
      <c r="A40" t="s">
        <v>31</v>
      </c>
      <c r="H40">
        <v>236403.99</v>
      </c>
      <c r="K40" s="40">
        <v>250717.98</v>
      </c>
    </row>
    <row r="41" spans="1:11">
      <c r="A41" s="36" t="s">
        <v>10</v>
      </c>
      <c r="I41" s="44">
        <f>SUM(H37:H40)</f>
        <v>483031.93</v>
      </c>
      <c r="K41" s="44">
        <f>SUM(K37:K40)</f>
        <v>478680.32000000001</v>
      </c>
    </row>
    <row r="42" spans="1:11">
      <c r="A42" s="39"/>
    </row>
    <row r="43" spans="1:11">
      <c r="A43" s="38" t="s">
        <v>32</v>
      </c>
    </row>
    <row r="44" spans="1:11">
      <c r="A44" t="s">
        <v>33</v>
      </c>
      <c r="H44" s="40"/>
      <c r="I44" s="40"/>
    </row>
    <row r="45" spans="1:11">
      <c r="A45" s="39" t="s">
        <v>81</v>
      </c>
      <c r="H45">
        <v>414201.65</v>
      </c>
      <c r="J45" s="40">
        <v>349201.65</v>
      </c>
    </row>
    <row r="46" spans="1:11">
      <c r="A46" t="s">
        <v>35</v>
      </c>
      <c r="H46" s="40">
        <v>0</v>
      </c>
      <c r="J46" s="40">
        <v>65000</v>
      </c>
      <c r="K46" s="40"/>
    </row>
    <row r="47" spans="1:11">
      <c r="A47" t="s">
        <v>36</v>
      </c>
      <c r="I47" s="44">
        <f>SUM(H45+H46)</f>
        <v>414201.65</v>
      </c>
      <c r="K47" s="36">
        <f>SUM(J45+J46)</f>
        <v>414201.65</v>
      </c>
    </row>
    <row r="48" spans="1:11">
      <c r="I48" t="s">
        <v>41</v>
      </c>
    </row>
    <row r="49" spans="1:11">
      <c r="A49" s="38" t="s">
        <v>37</v>
      </c>
      <c r="I49" t="s">
        <v>41</v>
      </c>
    </row>
    <row r="50" spans="1:11">
      <c r="A50" s="39" t="s">
        <v>81</v>
      </c>
      <c r="H50" s="40">
        <v>64478.69</v>
      </c>
      <c r="I50" s="40" t="s">
        <v>41</v>
      </c>
      <c r="J50">
        <v>64255.62</v>
      </c>
    </row>
    <row r="51" spans="1:11">
      <c r="A51" t="s">
        <v>38</v>
      </c>
      <c r="H51">
        <v>5717.14</v>
      </c>
      <c r="J51">
        <v>3307.93</v>
      </c>
    </row>
    <row r="52" spans="1:11">
      <c r="A52" t="s">
        <v>39</v>
      </c>
      <c r="H52" s="41">
        <f>SUM(H30)</f>
        <v>-1365.53</v>
      </c>
      <c r="I52" s="40">
        <f>SUM(H50+H51+H52)</f>
        <v>68830.3</v>
      </c>
      <c r="J52" s="40">
        <f>SUM(K30)</f>
        <v>-3084.86</v>
      </c>
      <c r="K52" s="40">
        <f>SUM(J50:J52)</f>
        <v>64478.69</v>
      </c>
    </row>
    <row r="53" spans="1:11">
      <c r="A53" t="s">
        <v>65</v>
      </c>
      <c r="I53" s="47">
        <f>SUM(I47+I52)</f>
        <v>483031.95</v>
      </c>
      <c r="K53" s="55">
        <f>SUM(K47+K52)</f>
        <v>478680.34</v>
      </c>
    </row>
    <row r="55" spans="1:11">
      <c r="B55" t="s">
        <v>82</v>
      </c>
      <c r="H55" t="s">
        <v>82</v>
      </c>
      <c r="J55" s="56" t="s">
        <v>41</v>
      </c>
      <c r="K55" s="40"/>
    </row>
    <row r="56" spans="1:11">
      <c r="K56" s="36"/>
    </row>
    <row r="57" spans="1:11">
      <c r="B57" t="s">
        <v>42</v>
      </c>
      <c r="H57" t="s">
        <v>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2014</vt:lpstr>
      <vt:lpstr>2013</vt:lpstr>
      <vt:lpstr>2012</vt:lpstr>
      <vt:lpstr>2011</vt:lpstr>
      <vt:lpstr>2010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</dc:creator>
  <cp:lastModifiedBy>Jens</cp:lastModifiedBy>
  <cp:lastPrinted>2015-02-19T18:37:34Z</cp:lastPrinted>
  <dcterms:created xsi:type="dcterms:W3CDTF">2015-02-19T18:26:54Z</dcterms:created>
  <dcterms:modified xsi:type="dcterms:W3CDTF">2015-02-19T18:39:21Z</dcterms:modified>
</cp:coreProperties>
</file>